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429"/>
  <workbookPr/>
  <mc:AlternateContent xmlns:mc="http://schemas.openxmlformats.org/markup-compatibility/2006">
    <mc:Choice Requires="x15">
      <x15ac:absPath xmlns:x15ac="http://schemas.microsoft.com/office/spreadsheetml/2010/11/ac" url="D:\Desktop\Pessoal\TCC-GIT\"/>
    </mc:Choice>
  </mc:AlternateContent>
  <xr:revisionPtr revIDLastSave="0" documentId="13_ncr:1_{F8BEAD9E-5E91-4DF8-8E8C-1E25C92C5235}" xr6:coauthVersionLast="47" xr6:coauthVersionMax="47" xr10:uidLastSave="{00000000-0000-0000-0000-000000000000}"/>
  <bookViews>
    <workbookView xWindow="-108" yWindow="-108" windowWidth="23256" windowHeight="12456" firstSheet="2" activeTab="5" xr2:uid="{00000000-000D-0000-FFFF-FFFF00000000}"/>
  </bookViews>
  <sheets>
    <sheet name="Propellers" sheetId="5" r:id="rId1"/>
    <sheet name="EMRAX 228 LV" sheetId="2" r:id="rId2"/>
    <sheet name="Resume LV" sheetId="4" r:id="rId3"/>
    <sheet name="EMRAX 228 MV" sheetId="3" r:id="rId4"/>
    <sheet name="Resume MV" sheetId="6" r:id="rId5"/>
    <sheet name="Prop EMRAX 228" sheetId="8" r:id="rId6"/>
    <sheet name="Planilha1" sheetId="11" r:id="rId7"/>
    <sheet name="Prop EMRAX 268" sheetId="10" r:id="rId8"/>
    <sheet name="Test - Geometry" sheetId="9" r:id="rId9"/>
    <sheet name="Tests" sheetId="7" r:id="rId10"/>
    <sheet name="Helicopter Thrust Ratios" sheetId="12" r:id="rId1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P10" i="8" l="1"/>
  <c r="FP11" i="8"/>
  <c r="FP12" i="8"/>
  <c r="FP13" i="8"/>
  <c r="FP14" i="8"/>
  <c r="FP15" i="8"/>
  <c r="FP16" i="8"/>
  <c r="FP17" i="8"/>
  <c r="FP18" i="8"/>
  <c r="FP19" i="8"/>
  <c r="FP20" i="8"/>
  <c r="FP21" i="8"/>
  <c r="FP22" i="8"/>
  <c r="FP23" i="8"/>
  <c r="FP24" i="8"/>
  <c r="FP25" i="8"/>
  <c r="FP26" i="8"/>
  <c r="FP27" i="8"/>
  <c r="FP28" i="8"/>
  <c r="FP29" i="8"/>
  <c r="FP30" i="8"/>
  <c r="FP31" i="8"/>
  <c r="FP32" i="8"/>
  <c r="FP33" i="8"/>
  <c r="FP34" i="8"/>
  <c r="FP35" i="8"/>
  <c r="FP36" i="8"/>
  <c r="FP37" i="8"/>
  <c r="FP38" i="8"/>
  <c r="FP39" i="8"/>
  <c r="FP9" i="8"/>
  <c r="FQ39" i="8"/>
  <c r="FQ38" i="8"/>
  <c r="FQ37" i="8"/>
  <c r="FQ36" i="8"/>
  <c r="FQ35" i="8"/>
  <c r="FQ34" i="8"/>
  <c r="FQ33" i="8"/>
  <c r="FQ32" i="8"/>
  <c r="FQ31" i="8"/>
  <c r="FQ30" i="8"/>
  <c r="FQ29" i="8"/>
  <c r="FQ28" i="8"/>
  <c r="FQ27" i="8"/>
  <c r="FQ26" i="8"/>
  <c r="FQ25" i="8"/>
  <c r="FQ24" i="8"/>
  <c r="FQ23" i="8"/>
  <c r="FQ22" i="8"/>
  <c r="FQ21" i="8"/>
  <c r="FQ20" i="8"/>
  <c r="FQ19" i="8"/>
  <c r="FQ18" i="8"/>
  <c r="FQ17" i="8"/>
  <c r="FQ16" i="8"/>
  <c r="FQ15" i="8"/>
  <c r="FQ14" i="8"/>
  <c r="FQ13" i="8"/>
  <c r="FQ12" i="8"/>
  <c r="FQ11" i="8"/>
  <c r="FQ10" i="8"/>
  <c r="FQ9" i="8"/>
  <c r="HC48" i="8"/>
  <c r="EL46" i="8" l="1"/>
  <c r="EN47" i="8" s="1"/>
  <c r="DY46" i="8"/>
  <c r="EA47" i="8" s="1"/>
  <c r="DM46" i="8"/>
  <c r="DO47" i="8" s="1"/>
  <c r="CY46" i="8"/>
  <c r="DA47" i="8" s="1"/>
  <c r="CN46" i="8"/>
  <c r="CP47" i="8" s="1"/>
  <c r="CC46" i="8"/>
  <c r="CE47" i="8" s="1"/>
  <c r="BO46" i="8"/>
  <c r="BO47" i="8" s="1"/>
  <c r="AZ46" i="8"/>
  <c r="BA47" i="8" s="1"/>
  <c r="AL46" i="8"/>
  <c r="AN47" i="8" s="1"/>
  <c r="X46" i="8"/>
  <c r="Y47" i="8" s="1"/>
  <c r="G46" i="8"/>
  <c r="G47" i="8" s="1"/>
  <c r="EO47" i="8" l="1"/>
  <c r="I47" i="8"/>
  <c r="H47" i="8"/>
  <c r="BB47" i="8"/>
  <c r="BQ47" i="8"/>
  <c r="BP47" i="8"/>
  <c r="EM47" i="8"/>
  <c r="EL47" i="8"/>
  <c r="DY47" i="8"/>
  <c r="DZ47" i="8"/>
  <c r="DM47" i="8"/>
  <c r="DN47" i="8"/>
  <c r="CZ47" i="8"/>
  <c r="CY47" i="8"/>
  <c r="CN47" i="8"/>
  <c r="CO47" i="8"/>
  <c r="CC47" i="8"/>
  <c r="CD47" i="8"/>
  <c r="AZ47" i="8"/>
  <c r="AL47" i="8"/>
  <c r="AM47" i="8"/>
  <c r="Z47" i="8"/>
  <c r="X47" i="8"/>
  <c r="EH45" i="8" l="1"/>
  <c r="EI45" i="8" s="1"/>
  <c r="EU8" i="10"/>
  <c r="ET9" i="10"/>
  <c r="ET10" i="10"/>
  <c r="ET11" i="10"/>
  <c r="ET12" i="10"/>
  <c r="ET13" i="10"/>
  <c r="ET14" i="10"/>
  <c r="ET15" i="10"/>
  <c r="ET16" i="10"/>
  <c r="ET17" i="10"/>
  <c r="ET18" i="10"/>
  <c r="ET19" i="10"/>
  <c r="ET20" i="10"/>
  <c r="ET21" i="10"/>
  <c r="ET22" i="10"/>
  <c r="ET23" i="10"/>
  <c r="ET24" i="10"/>
  <c r="ET25" i="10"/>
  <c r="ET26" i="10"/>
  <c r="ET27" i="10"/>
  <c r="ET28" i="10"/>
  <c r="ET29" i="10"/>
  <c r="ET30" i="10"/>
  <c r="ET31" i="10"/>
  <c r="ET32" i="10"/>
  <c r="ET33" i="10"/>
  <c r="ET34" i="10"/>
  <c r="ET35" i="10"/>
  <c r="ET36" i="10"/>
  <c r="ET37" i="10"/>
  <c r="ET38" i="10"/>
  <c r="ET8" i="10"/>
  <c r="ES9" i="10"/>
  <c r="ES10" i="10"/>
  <c r="ES11" i="10"/>
  <c r="ES12" i="10"/>
  <c r="ES13" i="10"/>
  <c r="ES14" i="10"/>
  <c r="ES15" i="10"/>
  <c r="ES16" i="10"/>
  <c r="ES17" i="10"/>
  <c r="ES18" i="10"/>
  <c r="ES19" i="10"/>
  <c r="ES20" i="10"/>
  <c r="ES21" i="10"/>
  <c r="ES22" i="10"/>
  <c r="ES23" i="10"/>
  <c r="ES24" i="10"/>
  <c r="ES25" i="10"/>
  <c r="ES26" i="10"/>
  <c r="ES27" i="10"/>
  <c r="ES28" i="10"/>
  <c r="ES29" i="10"/>
  <c r="ES30" i="10"/>
  <c r="ES31" i="10"/>
  <c r="ES32" i="10"/>
  <c r="ES33" i="10"/>
  <c r="ES34" i="10"/>
  <c r="ES35" i="10"/>
  <c r="ES36" i="10"/>
  <c r="ES37" i="10"/>
  <c r="ES38" i="10"/>
  <c r="ES8" i="10"/>
  <c r="ER42" i="10"/>
  <c r="FF45" i="8"/>
  <c r="FG45" i="8" s="1"/>
  <c r="ES45" i="8"/>
  <c r="ET45" i="8" s="1"/>
  <c r="DU45" i="8"/>
  <c r="DV45" i="8" s="1"/>
  <c r="CU45" i="8"/>
  <c r="CV45" i="8" s="1"/>
  <c r="CJ45" i="8"/>
  <c r="CK45" i="8" s="1"/>
  <c r="D16" i="12"/>
  <c r="C15" i="12"/>
  <c r="C16" i="12" s="1"/>
  <c r="D15" i="12"/>
  <c r="E15" i="12"/>
  <c r="E16" i="12" s="1"/>
  <c r="B15" i="12"/>
  <c r="B16" i="12" s="1"/>
  <c r="C6" i="12"/>
  <c r="C5" i="12"/>
  <c r="B6" i="12"/>
  <c r="B5" i="12"/>
  <c r="D4" i="11"/>
  <c r="D5" i="11"/>
  <c r="D6" i="11"/>
  <c r="D7" i="11"/>
  <c r="D8" i="11"/>
  <c r="D9" i="11"/>
  <c r="D10" i="11"/>
  <c r="D11" i="11"/>
  <c r="D12" i="11"/>
  <c r="D13" i="11"/>
  <c r="D14" i="11"/>
  <c r="D15" i="11"/>
  <c r="D16" i="11"/>
  <c r="D17" i="11"/>
  <c r="D18" i="11"/>
  <c r="D19" i="11"/>
  <c r="D20" i="11"/>
  <c r="D21" i="11"/>
  <c r="D22" i="11"/>
  <c r="D23" i="11"/>
  <c r="D24" i="11"/>
  <c r="D25" i="11"/>
  <c r="D26" i="11"/>
  <c r="D27" i="11"/>
  <c r="D28" i="11"/>
  <c r="D29" i="11"/>
  <c r="D30" i="11"/>
  <c r="D31" i="11"/>
  <c r="D32" i="11"/>
  <c r="D33" i="11"/>
  <c r="D3" i="11"/>
  <c r="AG44" i="8"/>
  <c r="AH10" i="8" s="1"/>
  <c r="B36" i="11"/>
  <c r="C44" i="8"/>
  <c r="GD45" i="10"/>
  <c r="LB40" i="10"/>
  <c r="LC14" i="10" s="1"/>
  <c r="LD21" i="10"/>
  <c r="LD22" i="10"/>
  <c r="LD23" i="10"/>
  <c r="LD24" i="10"/>
  <c r="LD25" i="10"/>
  <c r="LD26" i="10"/>
  <c r="LD27" i="10"/>
  <c r="LD28" i="10"/>
  <c r="LD29" i="10"/>
  <c r="LD30" i="10"/>
  <c r="LD31" i="10"/>
  <c r="LD32" i="10"/>
  <c r="LD33" i="10"/>
  <c r="LD34" i="10"/>
  <c r="LD35" i="10"/>
  <c r="LD9" i="10"/>
  <c r="LD10" i="10"/>
  <c r="LD11" i="10"/>
  <c r="LD12" i="10"/>
  <c r="LD13" i="10"/>
  <c r="LD14" i="10"/>
  <c r="LD15" i="10"/>
  <c r="LD16" i="10"/>
  <c r="LD17" i="10"/>
  <c r="LD18" i="10"/>
  <c r="LD19" i="10"/>
  <c r="LD20" i="10"/>
  <c r="LD8" i="10"/>
  <c r="KW32" i="10"/>
  <c r="KW31" i="10"/>
  <c r="KW30" i="10"/>
  <c r="KW29" i="10"/>
  <c r="KW28" i="10"/>
  <c r="KW27" i="10"/>
  <c r="KW26" i="10"/>
  <c r="KW25" i="10"/>
  <c r="KW24" i="10"/>
  <c r="KW23" i="10"/>
  <c r="KW22" i="10"/>
  <c r="KW21" i="10"/>
  <c r="KW20" i="10"/>
  <c r="KW19" i="10"/>
  <c r="KW18" i="10"/>
  <c r="KW17" i="10"/>
  <c r="KW16" i="10"/>
  <c r="KW15" i="10"/>
  <c r="KW14" i="10"/>
  <c r="KW13" i="10"/>
  <c r="KW12" i="10"/>
  <c r="KW11" i="10"/>
  <c r="KW10" i="10"/>
  <c r="KW9" i="10"/>
  <c r="KW8" i="10"/>
  <c r="KM42" i="10"/>
  <c r="KV10" i="10" s="1"/>
  <c r="KP8" i="10"/>
  <c r="KO9" i="10"/>
  <c r="KO10" i="10"/>
  <c r="KO11" i="10"/>
  <c r="KO12" i="10"/>
  <c r="KO13" i="10"/>
  <c r="KO14" i="10"/>
  <c r="KO15" i="10"/>
  <c r="KO16" i="10"/>
  <c r="KO17" i="10"/>
  <c r="KO18" i="10"/>
  <c r="KO19" i="10"/>
  <c r="KO20" i="10"/>
  <c r="KO21" i="10"/>
  <c r="KO22" i="10"/>
  <c r="KO23" i="10"/>
  <c r="KO24" i="10"/>
  <c r="KO25" i="10"/>
  <c r="KO26" i="10"/>
  <c r="KO27" i="10"/>
  <c r="KO28" i="10"/>
  <c r="KO29" i="10"/>
  <c r="KO30" i="10"/>
  <c r="KO31" i="10"/>
  <c r="KO32" i="10"/>
  <c r="KO8" i="10"/>
  <c r="JM11" i="8"/>
  <c r="JM12" i="8"/>
  <c r="JM13" i="8"/>
  <c r="JM14" i="8"/>
  <c r="JM15" i="8"/>
  <c r="JM16" i="8"/>
  <c r="JM17" i="8"/>
  <c r="JM18" i="8"/>
  <c r="JM19" i="8"/>
  <c r="JM20" i="8"/>
  <c r="JM21" i="8"/>
  <c r="JM22" i="8"/>
  <c r="JM23" i="8"/>
  <c r="JM24" i="8"/>
  <c r="JM25" i="8"/>
  <c r="JM26" i="8"/>
  <c r="JM27" i="8"/>
  <c r="JM28" i="8"/>
  <c r="JM29" i="8"/>
  <c r="JM30" i="8"/>
  <c r="JM31" i="8"/>
  <c r="JM32" i="8"/>
  <c r="JM33" i="8"/>
  <c r="JM34" i="8"/>
  <c r="JM35" i="8"/>
  <c r="JM36" i="8"/>
  <c r="JM37" i="8"/>
  <c r="JM38" i="8"/>
  <c r="JM39" i="8"/>
  <c r="JM40" i="8"/>
  <c r="JM10" i="8"/>
  <c r="LC10" i="10" l="1"/>
  <c r="LC29" i="10"/>
  <c r="LC28" i="10"/>
  <c r="LC27" i="10"/>
  <c r="LE8" i="10" s="1"/>
  <c r="LC26" i="10"/>
  <c r="LC24" i="10"/>
  <c r="LC16" i="10"/>
  <c r="LC13" i="10"/>
  <c r="LC12" i="10"/>
  <c r="LC35" i="10"/>
  <c r="LC11" i="10"/>
  <c r="LC25" i="10"/>
  <c r="LC9" i="10"/>
  <c r="LC23" i="10"/>
  <c r="LC34" i="10"/>
  <c r="LC22" i="10"/>
  <c r="LC33" i="10"/>
  <c r="LC21" i="10"/>
  <c r="LC32" i="10"/>
  <c r="LC20" i="10"/>
  <c r="LC31" i="10"/>
  <c r="LC19" i="10"/>
  <c r="LC30" i="10"/>
  <c r="KV9" i="10"/>
  <c r="KV25" i="10"/>
  <c r="KX8" i="10" s="1"/>
  <c r="LC18" i="10"/>
  <c r="KV20" i="10"/>
  <c r="KV24" i="10"/>
  <c r="LC17" i="10"/>
  <c r="KV23" i="10"/>
  <c r="KV22" i="10"/>
  <c r="LC15" i="10"/>
  <c r="KV21" i="10"/>
  <c r="LC8" i="10"/>
  <c r="C4" i="11"/>
  <c r="C5" i="11"/>
  <c r="C6" i="11"/>
  <c r="C7" i="11"/>
  <c r="C8" i="11"/>
  <c r="C9" i="11"/>
  <c r="C10" i="11"/>
  <c r="C11" i="11"/>
  <c r="C12" i="11"/>
  <c r="C13" i="11"/>
  <c r="C14" i="11"/>
  <c r="C15" i="11"/>
  <c r="C16" i="11"/>
  <c r="C17" i="11"/>
  <c r="C18" i="11"/>
  <c r="C19" i="11"/>
  <c r="C20" i="11"/>
  <c r="C21" i="11"/>
  <c r="C22" i="11"/>
  <c r="C23" i="11"/>
  <c r="C24" i="11"/>
  <c r="E3" i="11" s="1"/>
  <c r="C25" i="11"/>
  <c r="C26" i="11"/>
  <c r="C27" i="11"/>
  <c r="C28" i="11"/>
  <c r="C29" i="11"/>
  <c r="C30" i="11"/>
  <c r="C31" i="11"/>
  <c r="C32" i="11"/>
  <c r="C33" i="11"/>
  <c r="C3" i="11"/>
  <c r="KV19" i="10"/>
  <c r="KV17" i="10"/>
  <c r="KV15" i="10"/>
  <c r="KV30" i="10"/>
  <c r="KV14" i="10"/>
  <c r="KV8" i="10"/>
  <c r="KV32" i="10"/>
  <c r="KV31" i="10"/>
  <c r="KV29" i="10"/>
  <c r="KV13" i="10"/>
  <c r="KV18" i="10"/>
  <c r="KV16" i="10"/>
  <c r="KV28" i="10"/>
  <c r="KV12" i="10"/>
  <c r="KV27" i="10"/>
  <c r="KV11" i="10"/>
  <c r="KV26" i="10"/>
  <c r="T21" i="8"/>
  <c r="T22" i="8"/>
  <c r="T23" i="8"/>
  <c r="T24" i="8"/>
  <c r="T25" i="8"/>
  <c r="T26" i="8"/>
  <c r="T27" i="8"/>
  <c r="T28" i="8"/>
  <c r="T29" i="8"/>
  <c r="T30" i="8"/>
  <c r="T31" i="8"/>
  <c r="T32" i="8"/>
  <c r="T33" i="8"/>
  <c r="T34" i="8"/>
  <c r="T35" i="8"/>
  <c r="T36" i="8"/>
  <c r="T37" i="8"/>
  <c r="T38" i="8"/>
  <c r="T39" i="8"/>
  <c r="T40" i="8"/>
  <c r="T11" i="8"/>
  <c r="T12" i="8"/>
  <c r="T13" i="8"/>
  <c r="T14" i="8"/>
  <c r="T15" i="8"/>
  <c r="T16" i="8"/>
  <c r="T17" i="8"/>
  <c r="T18" i="8"/>
  <c r="T19" i="8"/>
  <c r="T20" i="8"/>
  <c r="T10" i="8"/>
  <c r="R44" i="8"/>
  <c r="S27" i="8" s="1"/>
  <c r="S12" i="8" l="1"/>
  <c r="S26" i="8"/>
  <c r="S40" i="8"/>
  <c r="S39" i="8"/>
  <c r="S24" i="8"/>
  <c r="S37" i="8"/>
  <c r="S22" i="8"/>
  <c r="S21" i="8"/>
  <c r="S20" i="8"/>
  <c r="S33" i="8"/>
  <c r="S18" i="8"/>
  <c r="S31" i="8"/>
  <c r="U10" i="8" s="1"/>
  <c r="S16" i="8"/>
  <c r="S15" i="8"/>
  <c r="S29" i="8"/>
  <c r="S38" i="8"/>
  <c r="S11" i="8"/>
  <c r="S25" i="8"/>
  <c r="S10" i="8"/>
  <c r="S23" i="8"/>
  <c r="S36" i="8"/>
  <c r="S35" i="8"/>
  <c r="S34" i="8"/>
  <c r="S19" i="8"/>
  <c r="S32" i="8"/>
  <c r="S17" i="8"/>
  <c r="S30" i="8"/>
  <c r="S14" i="8"/>
  <c r="S28" i="8"/>
  <c r="S13" i="8"/>
  <c r="JH45" i="10" l="1"/>
  <c r="FC45" i="10"/>
  <c r="FS45" i="10"/>
  <c r="JJ9" i="10"/>
  <c r="JJ10" i="10"/>
  <c r="JJ11" i="10"/>
  <c r="JJ12" i="10"/>
  <c r="JJ13" i="10"/>
  <c r="JJ14" i="10"/>
  <c r="JJ15" i="10"/>
  <c r="JJ16" i="10"/>
  <c r="JJ17" i="10"/>
  <c r="JJ18" i="10"/>
  <c r="JJ19" i="10"/>
  <c r="JJ20" i="10"/>
  <c r="JJ21" i="10"/>
  <c r="JJ22" i="10"/>
  <c r="JJ23" i="10"/>
  <c r="JJ24" i="10"/>
  <c r="JJ25" i="10"/>
  <c r="JJ26" i="10"/>
  <c r="JJ27" i="10"/>
  <c r="JJ28" i="10"/>
  <c r="JJ29" i="10"/>
  <c r="JJ30" i="10"/>
  <c r="JJ31" i="10"/>
  <c r="JJ32" i="10"/>
  <c r="JJ33" i="10"/>
  <c r="JJ34" i="10"/>
  <c r="JJ35" i="10"/>
  <c r="JJ36" i="10"/>
  <c r="JJ37" i="10"/>
  <c r="JJ38" i="10"/>
  <c r="JJ8" i="10"/>
  <c r="JH42" i="10"/>
  <c r="JI24" i="10" s="1"/>
  <c r="JI37" i="10" l="1"/>
  <c r="JI35" i="10"/>
  <c r="JI34" i="10"/>
  <c r="JI33" i="10"/>
  <c r="JI32" i="10"/>
  <c r="JI38" i="10"/>
  <c r="JI23" i="10"/>
  <c r="JI20" i="10"/>
  <c r="JI19" i="10"/>
  <c r="JI18" i="10"/>
  <c r="JI17" i="10"/>
  <c r="JI31" i="10"/>
  <c r="JI9" i="10"/>
  <c r="JI22" i="10"/>
  <c r="JI21" i="10"/>
  <c r="JI16" i="10"/>
  <c r="JI30" i="10"/>
  <c r="JI15" i="10"/>
  <c r="JI29" i="10"/>
  <c r="JK8" i="10" s="1"/>
  <c r="JI14" i="10"/>
  <c r="JI28" i="10"/>
  <c r="JI13" i="10"/>
  <c r="JI27" i="10"/>
  <c r="JI12" i="10"/>
  <c r="JI26" i="10"/>
  <c r="JI11" i="10"/>
  <c r="JI25" i="10"/>
  <c r="JI8" i="10"/>
  <c r="JI36" i="10"/>
  <c r="JI10" i="10"/>
  <c r="FU25" i="10"/>
  <c r="FU26" i="10"/>
  <c r="FU27" i="10"/>
  <c r="FU28" i="10"/>
  <c r="FU29" i="10"/>
  <c r="FU30" i="10"/>
  <c r="FU31" i="10"/>
  <c r="FU32" i="10"/>
  <c r="FU33" i="10"/>
  <c r="FU34" i="10"/>
  <c r="FU35" i="10"/>
  <c r="FU36" i="10"/>
  <c r="FU37" i="10"/>
  <c r="FU38" i="10"/>
  <c r="FU9" i="10"/>
  <c r="FU10" i="10"/>
  <c r="FU11" i="10"/>
  <c r="FU12" i="10"/>
  <c r="FU13" i="10"/>
  <c r="FU14" i="10"/>
  <c r="FU15" i="10"/>
  <c r="FU16" i="10"/>
  <c r="FU17" i="10"/>
  <c r="FU18" i="10"/>
  <c r="FU19" i="10"/>
  <c r="FU20" i="10"/>
  <c r="FU21" i="10"/>
  <c r="FU22" i="10"/>
  <c r="FU23" i="10"/>
  <c r="FU24" i="10"/>
  <c r="FU8" i="10"/>
  <c r="FS42" i="10"/>
  <c r="FT11" i="10" s="1"/>
  <c r="FE9" i="10"/>
  <c r="FE10" i="10"/>
  <c r="FE11" i="10"/>
  <c r="FE12" i="10"/>
  <c r="FE13" i="10"/>
  <c r="FE14" i="10"/>
  <c r="FE15" i="10"/>
  <c r="FE16" i="10"/>
  <c r="FE17" i="10"/>
  <c r="FE18" i="10"/>
  <c r="FE19" i="10"/>
  <c r="FE20" i="10"/>
  <c r="FE21" i="10"/>
  <c r="FE22" i="10"/>
  <c r="FE23" i="10"/>
  <c r="FE24" i="10"/>
  <c r="FE25" i="10"/>
  <c r="FE26" i="10"/>
  <c r="FE27" i="10"/>
  <c r="FE28" i="10"/>
  <c r="FE29" i="10"/>
  <c r="FE30" i="10"/>
  <c r="FE31" i="10"/>
  <c r="FE32" i="10"/>
  <c r="FE33" i="10"/>
  <c r="FE34" i="10"/>
  <c r="FE35" i="10"/>
  <c r="FE36" i="10"/>
  <c r="FE37" i="10"/>
  <c r="FE38" i="10"/>
  <c r="FE8" i="10"/>
  <c r="FC42" i="10"/>
  <c r="FD9" i="10" s="1"/>
  <c r="EE26" i="10"/>
  <c r="EE27" i="10"/>
  <c r="EE28" i="10"/>
  <c r="EE29" i="10"/>
  <c r="EE30" i="10"/>
  <c r="EE31" i="10"/>
  <c r="EE32" i="10"/>
  <c r="EE33" i="10"/>
  <c r="EE34" i="10"/>
  <c r="EE35" i="10"/>
  <c r="EE36" i="10"/>
  <c r="EE37" i="10"/>
  <c r="EE38" i="10"/>
  <c r="EE9" i="10"/>
  <c r="EE10" i="10"/>
  <c r="EE11" i="10"/>
  <c r="EE12" i="10"/>
  <c r="EE13" i="10"/>
  <c r="EE14" i="10"/>
  <c r="EE15" i="10"/>
  <c r="EE16" i="10"/>
  <c r="EE17" i="10"/>
  <c r="EE18" i="10"/>
  <c r="EE19" i="10"/>
  <c r="EE20" i="10"/>
  <c r="EE21" i="10"/>
  <c r="EE22" i="10"/>
  <c r="EE23" i="10"/>
  <c r="EE24" i="10"/>
  <c r="EE25" i="10"/>
  <c r="EE8" i="10"/>
  <c r="EC42" i="10"/>
  <c r="ED35" i="10" s="1"/>
  <c r="DP26" i="10"/>
  <c r="DP27" i="10"/>
  <c r="DP28" i="10"/>
  <c r="DP29" i="10"/>
  <c r="DP30" i="10"/>
  <c r="DP31" i="10"/>
  <c r="DP32" i="10"/>
  <c r="DP33" i="10"/>
  <c r="DP34" i="10"/>
  <c r="DP35" i="10"/>
  <c r="DP36" i="10"/>
  <c r="DP37" i="10"/>
  <c r="DP38" i="10"/>
  <c r="DP9" i="10"/>
  <c r="DP10" i="10"/>
  <c r="DP11" i="10"/>
  <c r="DP12" i="10"/>
  <c r="DP13" i="10"/>
  <c r="DP14" i="10"/>
  <c r="DP15" i="10"/>
  <c r="DP16" i="10"/>
  <c r="DP17" i="10"/>
  <c r="DP18" i="10"/>
  <c r="DP19" i="10"/>
  <c r="DP20" i="10"/>
  <c r="DP21" i="10"/>
  <c r="DP22" i="10"/>
  <c r="DP23" i="10"/>
  <c r="DP24" i="10"/>
  <c r="DP25" i="10"/>
  <c r="DP8" i="10"/>
  <c r="DN42" i="10"/>
  <c r="DO23" i="10" s="1"/>
  <c r="DD9" i="10"/>
  <c r="DD10" i="10"/>
  <c r="DD11" i="10"/>
  <c r="DD12" i="10"/>
  <c r="DD13" i="10"/>
  <c r="DD14" i="10"/>
  <c r="DD15" i="10"/>
  <c r="DD16" i="10"/>
  <c r="DD17" i="10"/>
  <c r="DD18" i="10"/>
  <c r="DD19" i="10"/>
  <c r="DD20" i="10"/>
  <c r="DD21" i="10"/>
  <c r="DD22" i="10"/>
  <c r="DD23" i="10"/>
  <c r="DD24" i="10"/>
  <c r="DD25" i="10"/>
  <c r="DD26" i="10"/>
  <c r="DD27" i="10"/>
  <c r="DD28" i="10"/>
  <c r="DD29" i="10"/>
  <c r="DD30" i="10"/>
  <c r="DD31" i="10"/>
  <c r="DD32" i="10"/>
  <c r="DD33" i="10"/>
  <c r="DD34" i="10"/>
  <c r="DD35" i="10"/>
  <c r="DD36" i="10"/>
  <c r="DD37" i="10"/>
  <c r="DD38" i="10"/>
  <c r="DD8" i="10"/>
  <c r="DB42" i="10"/>
  <c r="DC9" i="10" s="1"/>
  <c r="CM9" i="10"/>
  <c r="CM10" i="10"/>
  <c r="CM11" i="10"/>
  <c r="CM12" i="10"/>
  <c r="CM13" i="10"/>
  <c r="CM14" i="10"/>
  <c r="CM15" i="10"/>
  <c r="CM16" i="10"/>
  <c r="CM17" i="10"/>
  <c r="CM18" i="10"/>
  <c r="CM19" i="10"/>
  <c r="CM20" i="10"/>
  <c r="CM21" i="10"/>
  <c r="CM22" i="10"/>
  <c r="CM23" i="10"/>
  <c r="CM24" i="10"/>
  <c r="CM25" i="10"/>
  <c r="CM26" i="10"/>
  <c r="CM27" i="10"/>
  <c r="CM28" i="10"/>
  <c r="CM29" i="10"/>
  <c r="CM30" i="10"/>
  <c r="CM31" i="10"/>
  <c r="CM32" i="10"/>
  <c r="CM33" i="10"/>
  <c r="CM34" i="10"/>
  <c r="CM35" i="10"/>
  <c r="CM36" i="10"/>
  <c r="CM37" i="10"/>
  <c r="CM38" i="10"/>
  <c r="CM8" i="10"/>
  <c r="CK42" i="10"/>
  <c r="CL10" i="10" s="1"/>
  <c r="BU9" i="10"/>
  <c r="BU10" i="10"/>
  <c r="BU11" i="10"/>
  <c r="BU12" i="10"/>
  <c r="BU13" i="10"/>
  <c r="BU14" i="10"/>
  <c r="BU15" i="10"/>
  <c r="BU16" i="10"/>
  <c r="BU17" i="10"/>
  <c r="BU18" i="10"/>
  <c r="BU19" i="10"/>
  <c r="BU20" i="10"/>
  <c r="BU21" i="10"/>
  <c r="BU22" i="10"/>
  <c r="BU23" i="10"/>
  <c r="BU24" i="10"/>
  <c r="BU25" i="10"/>
  <c r="BU26" i="10"/>
  <c r="BU27" i="10"/>
  <c r="BU28" i="10"/>
  <c r="BU29" i="10"/>
  <c r="BU30" i="10"/>
  <c r="BU31" i="10"/>
  <c r="BU32" i="10"/>
  <c r="BU33" i="10"/>
  <c r="BU34" i="10"/>
  <c r="BU35" i="10"/>
  <c r="BU36" i="10"/>
  <c r="BU37" i="10"/>
  <c r="BU38" i="10"/>
  <c r="BU8" i="10"/>
  <c r="BS42" i="10"/>
  <c r="BT9" i="10" s="1"/>
  <c r="BD9" i="10"/>
  <c r="BD10" i="10"/>
  <c r="BD11" i="10"/>
  <c r="BD12" i="10"/>
  <c r="BD13" i="10"/>
  <c r="BD14" i="10"/>
  <c r="BD15" i="10"/>
  <c r="BD16" i="10"/>
  <c r="BD17" i="10"/>
  <c r="BD18" i="10"/>
  <c r="BD19" i="10"/>
  <c r="BD20" i="10"/>
  <c r="BD21" i="10"/>
  <c r="BD22" i="10"/>
  <c r="BD23" i="10"/>
  <c r="BD24" i="10"/>
  <c r="BD25" i="10"/>
  <c r="BD26" i="10"/>
  <c r="BD27" i="10"/>
  <c r="BD28" i="10"/>
  <c r="BD29" i="10"/>
  <c r="BD30" i="10"/>
  <c r="BD31" i="10"/>
  <c r="BD32" i="10"/>
  <c r="BD33" i="10"/>
  <c r="BD34" i="10"/>
  <c r="BD35" i="10"/>
  <c r="BD36" i="10"/>
  <c r="BD37" i="10"/>
  <c r="BD38" i="10"/>
  <c r="BD8" i="10"/>
  <c r="BB42" i="10"/>
  <c r="BC27" i="10" s="1"/>
  <c r="AK22" i="10"/>
  <c r="AK23" i="10"/>
  <c r="AK24" i="10"/>
  <c r="AK25" i="10"/>
  <c r="AK26" i="10"/>
  <c r="AK27" i="10"/>
  <c r="AK28" i="10"/>
  <c r="AK29" i="10"/>
  <c r="AK30" i="10"/>
  <c r="AK31" i="10"/>
  <c r="AK32" i="10"/>
  <c r="AK33" i="10"/>
  <c r="AK34" i="10"/>
  <c r="AK35" i="10"/>
  <c r="AK36" i="10"/>
  <c r="AK37" i="10"/>
  <c r="AK38" i="10"/>
  <c r="AK9" i="10"/>
  <c r="AK10" i="10"/>
  <c r="AK11" i="10"/>
  <c r="AK12" i="10"/>
  <c r="AK13" i="10"/>
  <c r="AK14" i="10"/>
  <c r="AK15" i="10"/>
  <c r="AK16" i="10"/>
  <c r="AK17" i="10"/>
  <c r="AK18" i="10"/>
  <c r="AK19" i="10"/>
  <c r="AK20" i="10"/>
  <c r="AK21" i="10"/>
  <c r="AK8" i="10"/>
  <c r="AI42" i="10"/>
  <c r="AJ21" i="10" s="1"/>
  <c r="Q42" i="10"/>
  <c r="R35" i="10" s="1"/>
  <c r="JW45" i="10"/>
  <c r="IU45" i="10"/>
  <c r="IH45" i="10"/>
  <c r="HS45" i="10"/>
  <c r="HF45" i="10"/>
  <c r="GR45" i="10"/>
  <c r="JW43" i="10"/>
  <c r="JW42" i="10"/>
  <c r="JX33" i="10" s="1"/>
  <c r="IU42" i="10"/>
  <c r="IV38" i="10" s="1"/>
  <c r="IH42" i="10"/>
  <c r="II38" i="10" s="1"/>
  <c r="HS42" i="10"/>
  <c r="HT38" i="10" s="1"/>
  <c r="HF42" i="10"/>
  <c r="HG8" i="10" s="1"/>
  <c r="GR42" i="10"/>
  <c r="GS26" i="10" s="1"/>
  <c r="GD42" i="10"/>
  <c r="GE38" i="10" s="1"/>
  <c r="C42" i="10"/>
  <c r="JY38" i="10"/>
  <c r="IW38" i="10"/>
  <c r="IJ38" i="10"/>
  <c r="HU38" i="10"/>
  <c r="HH38" i="10"/>
  <c r="GT38" i="10"/>
  <c r="S38" i="10"/>
  <c r="E38" i="10"/>
  <c r="JY37" i="10"/>
  <c r="IW37" i="10"/>
  <c r="IJ37" i="10"/>
  <c r="HU37" i="10"/>
  <c r="HH37" i="10"/>
  <c r="GT37" i="10"/>
  <c r="S37" i="10"/>
  <c r="E37" i="10"/>
  <c r="JY36" i="10"/>
  <c r="IW36" i="10"/>
  <c r="IJ36" i="10"/>
  <c r="HU36" i="10"/>
  <c r="HH36" i="10"/>
  <c r="GT36" i="10"/>
  <c r="S36" i="10"/>
  <c r="E36" i="10"/>
  <c r="JY35" i="10"/>
  <c r="IW35" i="10"/>
  <c r="IJ35" i="10"/>
  <c r="HU35" i="10"/>
  <c r="HH35" i="10"/>
  <c r="GT35" i="10"/>
  <c r="S35" i="10"/>
  <c r="E35" i="10"/>
  <c r="JY34" i="10"/>
  <c r="IW34" i="10"/>
  <c r="IJ34" i="10"/>
  <c r="HU34" i="10"/>
  <c r="HH34" i="10"/>
  <c r="GT34" i="10"/>
  <c r="S34" i="10"/>
  <c r="E34" i="10"/>
  <c r="JY33" i="10"/>
  <c r="IW33" i="10"/>
  <c r="IJ33" i="10"/>
  <c r="HU33" i="10"/>
  <c r="HH33" i="10"/>
  <c r="GT33" i="10"/>
  <c r="S33" i="10"/>
  <c r="E33" i="10"/>
  <c r="JY32" i="10"/>
  <c r="IW32" i="10"/>
  <c r="IJ32" i="10"/>
  <c r="HU32" i="10"/>
  <c r="HH32" i="10"/>
  <c r="GT32" i="10"/>
  <c r="S32" i="10"/>
  <c r="E32" i="10"/>
  <c r="JY31" i="10"/>
  <c r="IW31" i="10"/>
  <c r="IJ31" i="10"/>
  <c r="HU31" i="10"/>
  <c r="HH31" i="10"/>
  <c r="GT31" i="10"/>
  <c r="S31" i="10"/>
  <c r="E31" i="10"/>
  <c r="JY30" i="10"/>
  <c r="IW30" i="10"/>
  <c r="IJ30" i="10"/>
  <c r="HU30" i="10"/>
  <c r="HH30" i="10"/>
  <c r="GT30" i="10"/>
  <c r="S30" i="10"/>
  <c r="E30" i="10"/>
  <c r="JY29" i="10"/>
  <c r="IW29" i="10"/>
  <c r="IJ29" i="10"/>
  <c r="HU29" i="10"/>
  <c r="HH29" i="10"/>
  <c r="GT29" i="10"/>
  <c r="S29" i="10"/>
  <c r="E29" i="10"/>
  <c r="JY28" i="10"/>
  <c r="IW28" i="10"/>
  <c r="IJ28" i="10"/>
  <c r="HU28" i="10"/>
  <c r="HH28" i="10"/>
  <c r="GT28" i="10"/>
  <c r="S28" i="10"/>
  <c r="E28" i="10"/>
  <c r="JY27" i="10"/>
  <c r="IW27" i="10"/>
  <c r="IJ27" i="10"/>
  <c r="HU27" i="10"/>
  <c r="HH27" i="10"/>
  <c r="GT27" i="10"/>
  <c r="S27" i="10"/>
  <c r="E27" i="10"/>
  <c r="JY26" i="10"/>
  <c r="IW26" i="10"/>
  <c r="IJ26" i="10"/>
  <c r="HU26" i="10"/>
  <c r="HH26" i="10"/>
  <c r="GT26" i="10"/>
  <c r="S26" i="10"/>
  <c r="E26" i="10"/>
  <c r="JY25" i="10"/>
  <c r="IW25" i="10"/>
  <c r="IJ25" i="10"/>
  <c r="HU25" i="10"/>
  <c r="HH25" i="10"/>
  <c r="GT25" i="10"/>
  <c r="S25" i="10"/>
  <c r="E25" i="10"/>
  <c r="JY24" i="10"/>
  <c r="IW24" i="10"/>
  <c r="IJ24" i="10"/>
  <c r="HU24" i="10"/>
  <c r="HH24" i="10"/>
  <c r="GT24" i="10"/>
  <c r="S24" i="10"/>
  <c r="E24" i="10"/>
  <c r="JY23" i="10"/>
  <c r="IW23" i="10"/>
  <c r="IJ23" i="10"/>
  <c r="HU23" i="10"/>
  <c r="HH23" i="10"/>
  <c r="GT23" i="10"/>
  <c r="S23" i="10"/>
  <c r="E23" i="10"/>
  <c r="JY22" i="10"/>
  <c r="IW22" i="10"/>
  <c r="IJ22" i="10"/>
  <c r="HU22" i="10"/>
  <c r="HH22" i="10"/>
  <c r="GT22" i="10"/>
  <c r="S22" i="10"/>
  <c r="E22" i="10"/>
  <c r="JY21" i="10"/>
  <c r="IW21" i="10"/>
  <c r="IJ21" i="10"/>
  <c r="HU21" i="10"/>
  <c r="HH21" i="10"/>
  <c r="GT21" i="10"/>
  <c r="S21" i="10"/>
  <c r="E21" i="10"/>
  <c r="JY20" i="10"/>
  <c r="IW20" i="10"/>
  <c r="IJ20" i="10"/>
  <c r="HU20" i="10"/>
  <c r="HH20" i="10"/>
  <c r="GT20" i="10"/>
  <c r="S20" i="10"/>
  <c r="E20" i="10"/>
  <c r="JY19" i="10"/>
  <c r="IW19" i="10"/>
  <c r="IJ19" i="10"/>
  <c r="HU19" i="10"/>
  <c r="HH19" i="10"/>
  <c r="GT19" i="10"/>
  <c r="S19" i="10"/>
  <c r="E19" i="10"/>
  <c r="JY18" i="10"/>
  <c r="IW18" i="10"/>
  <c r="IJ18" i="10"/>
  <c r="HU18" i="10"/>
  <c r="HH18" i="10"/>
  <c r="GT18" i="10"/>
  <c r="S18" i="10"/>
  <c r="E18" i="10"/>
  <c r="JY17" i="10"/>
  <c r="IW17" i="10"/>
  <c r="IJ17" i="10"/>
  <c r="HU17" i="10"/>
  <c r="HH17" i="10"/>
  <c r="GT17" i="10"/>
  <c r="S17" i="10"/>
  <c r="E17" i="10"/>
  <c r="JY16" i="10"/>
  <c r="IW16" i="10"/>
  <c r="IJ16" i="10"/>
  <c r="HU16" i="10"/>
  <c r="HH16" i="10"/>
  <c r="GT16" i="10"/>
  <c r="S16" i="10"/>
  <c r="E16" i="10"/>
  <c r="JY15" i="10"/>
  <c r="IW15" i="10"/>
  <c r="IJ15" i="10"/>
  <c r="HU15" i="10"/>
  <c r="HH15" i="10"/>
  <c r="GT15" i="10"/>
  <c r="S15" i="10"/>
  <c r="E15" i="10"/>
  <c r="JY14" i="10"/>
  <c r="IW14" i="10"/>
  <c r="IJ14" i="10"/>
  <c r="HU14" i="10"/>
  <c r="HH14" i="10"/>
  <c r="GT14" i="10"/>
  <c r="S14" i="10"/>
  <c r="E14" i="10"/>
  <c r="JY13" i="10"/>
  <c r="IW13" i="10"/>
  <c r="IJ13" i="10"/>
  <c r="HU13" i="10"/>
  <c r="HH13" i="10"/>
  <c r="GT13" i="10"/>
  <c r="S13" i="10"/>
  <c r="E13" i="10"/>
  <c r="JY12" i="10"/>
  <c r="IW12" i="10"/>
  <c r="IJ12" i="10"/>
  <c r="HU12" i="10"/>
  <c r="HH12" i="10"/>
  <c r="GT12" i="10"/>
  <c r="S12" i="10"/>
  <c r="E12" i="10"/>
  <c r="JY11" i="10"/>
  <c r="IW11" i="10"/>
  <c r="IJ11" i="10"/>
  <c r="HU11" i="10"/>
  <c r="HH11" i="10"/>
  <c r="GT11" i="10"/>
  <c r="S11" i="10"/>
  <c r="E11" i="10"/>
  <c r="JY10" i="10"/>
  <c r="IW10" i="10"/>
  <c r="IJ10" i="10"/>
  <c r="HU10" i="10"/>
  <c r="HH10" i="10"/>
  <c r="GT10" i="10"/>
  <c r="S10" i="10"/>
  <c r="E10" i="10"/>
  <c r="JY9" i="10"/>
  <c r="IW9" i="10"/>
  <c r="IJ9" i="10"/>
  <c r="HU9" i="10"/>
  <c r="HH9" i="10"/>
  <c r="GT9" i="10"/>
  <c r="S9" i="10"/>
  <c r="E9" i="10"/>
  <c r="JY8" i="10"/>
  <c r="IW8" i="10"/>
  <c r="IJ8" i="10"/>
  <c r="HU8" i="10"/>
  <c r="HH8" i="10"/>
  <c r="GT8" i="10"/>
  <c r="S8" i="10"/>
  <c r="F8" i="10"/>
  <c r="E8" i="10"/>
  <c r="B3" i="7"/>
  <c r="JK46" i="8"/>
  <c r="JK44" i="8"/>
  <c r="IV44" i="8"/>
  <c r="IV46" i="8"/>
  <c r="JK48" i="8"/>
  <c r="E10" i="8"/>
  <c r="AI10" i="8"/>
  <c r="IF48" i="8"/>
  <c r="IV48" i="8"/>
  <c r="GA48" i="8"/>
  <c r="GO48" i="8"/>
  <c r="GA46" i="8"/>
  <c r="HP48" i="8"/>
  <c r="IF46" i="8"/>
  <c r="IF44" i="8"/>
  <c r="IG20" i="8" s="1"/>
  <c r="IX10" i="8"/>
  <c r="IX11" i="8"/>
  <c r="IX12" i="8"/>
  <c r="IX13" i="8"/>
  <c r="IX14" i="8"/>
  <c r="IX15" i="8"/>
  <c r="IX16" i="8"/>
  <c r="IX17" i="8"/>
  <c r="IX18" i="8"/>
  <c r="IX19" i="8"/>
  <c r="IX20" i="8"/>
  <c r="IX21" i="8"/>
  <c r="IX22" i="8"/>
  <c r="IX23" i="8"/>
  <c r="IX24" i="8"/>
  <c r="IX25" i="8"/>
  <c r="IX26" i="8"/>
  <c r="IX27" i="8"/>
  <c r="IX28" i="8"/>
  <c r="IX29" i="8"/>
  <c r="IX30" i="8"/>
  <c r="IX31" i="8"/>
  <c r="IX32" i="8"/>
  <c r="IX33" i="8"/>
  <c r="IX34" i="8"/>
  <c r="IX35" i="8"/>
  <c r="IX36" i="8"/>
  <c r="IX37" i="8"/>
  <c r="IX38" i="8"/>
  <c r="IX39" i="8"/>
  <c r="IX40" i="8"/>
  <c r="IH10" i="8"/>
  <c r="IH11" i="8"/>
  <c r="IH12" i="8"/>
  <c r="IH13" i="8"/>
  <c r="IH14" i="8"/>
  <c r="IH15" i="8"/>
  <c r="IH16" i="8"/>
  <c r="IH17" i="8"/>
  <c r="IH18" i="8"/>
  <c r="IH19" i="8"/>
  <c r="IH20" i="8"/>
  <c r="IH21" i="8"/>
  <c r="IH22" i="8"/>
  <c r="IH23" i="8"/>
  <c r="IH24" i="8"/>
  <c r="IH25" i="8"/>
  <c r="IH26" i="8"/>
  <c r="IH27" i="8"/>
  <c r="IH28" i="8"/>
  <c r="IH29" i="8"/>
  <c r="IH30" i="8"/>
  <c r="IH31" i="8"/>
  <c r="IH32" i="8"/>
  <c r="IH33" i="8"/>
  <c r="IH34" i="8"/>
  <c r="IH35" i="8"/>
  <c r="IH36" i="8"/>
  <c r="IH37" i="8"/>
  <c r="IH38" i="8"/>
  <c r="IH39" i="8"/>
  <c r="IH40" i="8"/>
  <c r="GA44" i="8"/>
  <c r="HP44" i="8"/>
  <c r="HR40" i="8"/>
  <c r="HR39" i="8"/>
  <c r="HR38" i="8"/>
  <c r="HR37" i="8"/>
  <c r="HR36" i="8"/>
  <c r="HR35" i="8"/>
  <c r="HR34" i="8"/>
  <c r="HR33" i="8"/>
  <c r="HR32" i="8"/>
  <c r="HR31" i="8"/>
  <c r="HR30" i="8"/>
  <c r="HR29" i="8"/>
  <c r="HR28" i="8"/>
  <c r="HR27" i="8"/>
  <c r="HR26" i="8"/>
  <c r="HR25" i="8"/>
  <c r="HR24" i="8"/>
  <c r="HR23" i="8"/>
  <c r="HR22" i="8"/>
  <c r="HR21" i="8"/>
  <c r="HR20" i="8"/>
  <c r="HR19" i="8"/>
  <c r="HR18" i="8"/>
  <c r="HR17" i="8"/>
  <c r="HR16" i="8"/>
  <c r="HR15" i="8"/>
  <c r="HR14" i="8"/>
  <c r="HR13" i="8"/>
  <c r="HR12" i="8"/>
  <c r="HR11" i="8"/>
  <c r="HR10" i="8"/>
  <c r="HC44" i="8"/>
  <c r="HD34" i="8" s="1"/>
  <c r="HE40" i="8"/>
  <c r="HE39" i="8"/>
  <c r="HE38" i="8"/>
  <c r="HE37" i="8"/>
  <c r="HE36" i="8"/>
  <c r="HE35" i="8"/>
  <c r="HE34" i="8"/>
  <c r="HE33" i="8"/>
  <c r="HE32" i="8"/>
  <c r="HE31" i="8"/>
  <c r="HE30" i="8"/>
  <c r="HE29" i="8"/>
  <c r="HE28" i="8"/>
  <c r="HE27" i="8"/>
  <c r="HE26" i="8"/>
  <c r="HE25" i="8"/>
  <c r="HE24" i="8"/>
  <c r="HE23" i="8"/>
  <c r="HE22" i="8"/>
  <c r="HE21" i="8"/>
  <c r="HE20" i="8"/>
  <c r="HE19" i="8"/>
  <c r="HE18" i="8"/>
  <c r="HE17" i="8"/>
  <c r="HE16" i="8"/>
  <c r="HE15" i="8"/>
  <c r="HE14" i="8"/>
  <c r="HE13" i="8"/>
  <c r="HE12" i="8"/>
  <c r="HE11" i="8"/>
  <c r="HE10" i="8"/>
  <c r="JL38" i="8" l="1"/>
  <c r="JL24" i="8"/>
  <c r="JL39" i="8"/>
  <c r="JL25" i="8"/>
  <c r="JL26" i="8"/>
  <c r="JL27" i="8"/>
  <c r="JL12" i="8"/>
  <c r="JL13" i="8"/>
  <c r="JL14" i="8"/>
  <c r="JL31" i="8"/>
  <c r="JN10" i="8" s="1"/>
  <c r="JL32" i="8"/>
  <c r="JL17" i="8"/>
  <c r="JL34" i="8"/>
  <c r="JL10" i="8"/>
  <c r="JL36" i="8"/>
  <c r="JL40" i="8"/>
  <c r="JL18" i="8"/>
  <c r="JL35" i="8"/>
  <c r="JL37" i="8"/>
  <c r="JL11" i="8"/>
  <c r="JL28" i="8"/>
  <c r="JL29" i="8"/>
  <c r="JL30" i="8"/>
  <c r="JL15" i="8"/>
  <c r="JL16" i="8"/>
  <c r="JL33" i="8"/>
  <c r="JL19" i="8"/>
  <c r="JL20" i="8"/>
  <c r="JL21" i="8"/>
  <c r="JL22" i="8"/>
  <c r="JL23" i="8"/>
  <c r="IG10" i="8"/>
  <c r="IG39" i="8"/>
  <c r="IG19" i="8"/>
  <c r="IG35" i="8"/>
  <c r="IG33" i="8"/>
  <c r="IG16" i="8"/>
  <c r="IG15" i="8"/>
  <c r="IG34" i="8"/>
  <c r="IG18" i="8"/>
  <c r="IG17" i="8"/>
  <c r="IG38" i="8"/>
  <c r="IG37" i="8"/>
  <c r="IG36" i="8"/>
  <c r="FT9" i="10"/>
  <c r="FT25" i="10"/>
  <c r="FT24" i="10"/>
  <c r="FT26" i="10"/>
  <c r="FT10" i="10"/>
  <c r="FT37" i="10"/>
  <c r="FT21" i="10"/>
  <c r="FT36" i="10"/>
  <c r="FT20" i="10"/>
  <c r="FT35" i="10"/>
  <c r="FT19" i="10"/>
  <c r="FT34" i="10"/>
  <c r="FT18" i="10"/>
  <c r="FT33" i="10"/>
  <c r="FT17" i="10"/>
  <c r="FT32" i="10"/>
  <c r="FT16" i="10"/>
  <c r="FT31" i="10"/>
  <c r="FT15" i="10"/>
  <c r="FT30" i="10"/>
  <c r="FT14" i="10"/>
  <c r="FT29" i="10"/>
  <c r="FV8" i="10" s="1"/>
  <c r="FT13" i="10"/>
  <c r="FT22" i="10"/>
  <c r="FT28" i="10"/>
  <c r="FT12" i="10"/>
  <c r="FT8" i="10"/>
  <c r="FT23" i="10"/>
  <c r="FT38" i="10"/>
  <c r="FT27" i="10"/>
  <c r="FD14" i="10"/>
  <c r="FD30" i="10"/>
  <c r="FD24" i="10"/>
  <c r="FD23" i="10"/>
  <c r="FD38" i="10"/>
  <c r="FD22" i="10"/>
  <c r="FD8" i="10"/>
  <c r="FD37" i="10"/>
  <c r="FD21" i="10"/>
  <c r="FD20" i="10"/>
  <c r="FD35" i="10"/>
  <c r="FD19" i="10"/>
  <c r="FD36" i="10"/>
  <c r="FD34" i="10"/>
  <c r="FD18" i="10"/>
  <c r="FD33" i="10"/>
  <c r="FD17" i="10"/>
  <c r="FD32" i="10"/>
  <c r="FD16" i="10"/>
  <c r="FD31" i="10"/>
  <c r="FD15" i="10"/>
  <c r="FD29" i="10"/>
  <c r="FF8" i="10" s="1"/>
  <c r="FD13" i="10"/>
  <c r="FD28" i="10"/>
  <c r="FD12" i="10"/>
  <c r="FD27" i="10"/>
  <c r="FD11" i="10"/>
  <c r="FD26" i="10"/>
  <c r="FD10" i="10"/>
  <c r="FD25" i="10"/>
  <c r="ED20" i="10"/>
  <c r="ED8" i="10"/>
  <c r="ED19" i="10"/>
  <c r="ED34" i="10"/>
  <c r="ED18" i="10"/>
  <c r="ED32" i="10"/>
  <c r="ED16" i="10"/>
  <c r="ED31" i="10"/>
  <c r="ED15" i="10"/>
  <c r="ED30" i="10"/>
  <c r="ED14" i="10"/>
  <c r="ED17" i="10"/>
  <c r="ED29" i="10"/>
  <c r="EF8" i="10" s="1"/>
  <c r="ED13" i="10"/>
  <c r="ED28" i="10"/>
  <c r="ED12" i="10"/>
  <c r="ED33" i="10"/>
  <c r="ED27" i="10"/>
  <c r="ED11" i="10"/>
  <c r="ED26" i="10"/>
  <c r="ED10" i="10"/>
  <c r="ED9" i="10"/>
  <c r="ED24" i="10"/>
  <c r="ED38" i="10"/>
  <c r="ED25" i="10"/>
  <c r="ED23" i="10"/>
  <c r="ED37" i="10"/>
  <c r="ED22" i="10"/>
  <c r="ED36" i="10"/>
  <c r="ED21" i="10"/>
  <c r="DO8" i="10"/>
  <c r="DO36" i="10"/>
  <c r="DO21" i="10"/>
  <c r="DO35" i="10"/>
  <c r="DO20" i="10"/>
  <c r="DO34" i="10"/>
  <c r="DO19" i="10"/>
  <c r="DO33" i="10"/>
  <c r="DO18" i="10"/>
  <c r="DO32" i="10"/>
  <c r="DO17" i="10"/>
  <c r="DO31" i="10"/>
  <c r="DO16" i="10"/>
  <c r="DO30" i="10"/>
  <c r="DO15" i="10"/>
  <c r="DO29" i="10"/>
  <c r="DQ8" i="10" s="1"/>
  <c r="DO38" i="10"/>
  <c r="DO22" i="10"/>
  <c r="DO14" i="10"/>
  <c r="DO28" i="10"/>
  <c r="DO13" i="10"/>
  <c r="DO27" i="10"/>
  <c r="DO12" i="10"/>
  <c r="DO25" i="10"/>
  <c r="DO37" i="10"/>
  <c r="DO26" i="10"/>
  <c r="DO11" i="10"/>
  <c r="DO10" i="10"/>
  <c r="DO24" i="10"/>
  <c r="DO9" i="10"/>
  <c r="DC22" i="10"/>
  <c r="CL9" i="10"/>
  <c r="DC38" i="10"/>
  <c r="DC24" i="10"/>
  <c r="DC8" i="10"/>
  <c r="DC23" i="10"/>
  <c r="DC37" i="10"/>
  <c r="DC21" i="10"/>
  <c r="DC35" i="10"/>
  <c r="DC19" i="10"/>
  <c r="DC36" i="10"/>
  <c r="DC20" i="10"/>
  <c r="DC34" i="10"/>
  <c r="DC18" i="10"/>
  <c r="DC33" i="10"/>
  <c r="DC17" i="10"/>
  <c r="DC32" i="10"/>
  <c r="DC16" i="10"/>
  <c r="DC31" i="10"/>
  <c r="DC15" i="10"/>
  <c r="DC30" i="10"/>
  <c r="DC14" i="10"/>
  <c r="DC29" i="10"/>
  <c r="DE8" i="10" s="1"/>
  <c r="DC13" i="10"/>
  <c r="DC28" i="10"/>
  <c r="DC12" i="10"/>
  <c r="DC27" i="10"/>
  <c r="DC11" i="10"/>
  <c r="DC26" i="10"/>
  <c r="DC10" i="10"/>
  <c r="DC25" i="10"/>
  <c r="CL25" i="10"/>
  <c r="CL8" i="10"/>
  <c r="CL23" i="10"/>
  <c r="CL38" i="10"/>
  <c r="CL22" i="10"/>
  <c r="CL21" i="10"/>
  <c r="CL20" i="10"/>
  <c r="CL34" i="10"/>
  <c r="CL18" i="10"/>
  <c r="CL33" i="10"/>
  <c r="CL17" i="10"/>
  <c r="CL24" i="10"/>
  <c r="CL32" i="10"/>
  <c r="CL16" i="10"/>
  <c r="CL37" i="10"/>
  <c r="CL35" i="10"/>
  <c r="CL31" i="10"/>
  <c r="CL15" i="10"/>
  <c r="CL36" i="10"/>
  <c r="CL19" i="10"/>
  <c r="CL30" i="10"/>
  <c r="CL14" i="10"/>
  <c r="CL29" i="10"/>
  <c r="CN8" i="10" s="1"/>
  <c r="CL13" i="10"/>
  <c r="CL28" i="10"/>
  <c r="CL12" i="10"/>
  <c r="CL27" i="10"/>
  <c r="CL11" i="10"/>
  <c r="CL26" i="10"/>
  <c r="BT8" i="10"/>
  <c r="BT23" i="10"/>
  <c r="BT38" i="10"/>
  <c r="BT22" i="10"/>
  <c r="BT37" i="10"/>
  <c r="BT36" i="10"/>
  <c r="BT20" i="10"/>
  <c r="BT21" i="10"/>
  <c r="BT35" i="10"/>
  <c r="BT19" i="10"/>
  <c r="BT34" i="10"/>
  <c r="BT18" i="10"/>
  <c r="BT33" i="10"/>
  <c r="BT17" i="10"/>
  <c r="BT32" i="10"/>
  <c r="BT16" i="10"/>
  <c r="BT31" i="10"/>
  <c r="BT15" i="10"/>
  <c r="BT30" i="10"/>
  <c r="BT14" i="10"/>
  <c r="BT29" i="10"/>
  <c r="BV8" i="10" s="1"/>
  <c r="BT13" i="10"/>
  <c r="BT28" i="10"/>
  <c r="BT12" i="10"/>
  <c r="BT27" i="10"/>
  <c r="BT11" i="10"/>
  <c r="BT24" i="10"/>
  <c r="BT26" i="10"/>
  <c r="BT10" i="10"/>
  <c r="BT25" i="10"/>
  <c r="BC26" i="10"/>
  <c r="BC10" i="10"/>
  <c r="BC25" i="10"/>
  <c r="BC9" i="10"/>
  <c r="BC24" i="10"/>
  <c r="BC38" i="10"/>
  <c r="GS14" i="10"/>
  <c r="BC23" i="10"/>
  <c r="BC37" i="10"/>
  <c r="BC8" i="10"/>
  <c r="BC22" i="10"/>
  <c r="BC36" i="10"/>
  <c r="BC21" i="10"/>
  <c r="BC35" i="10"/>
  <c r="BC20" i="10"/>
  <c r="BC34" i="10"/>
  <c r="BC12" i="10"/>
  <c r="BC19" i="10"/>
  <c r="BC33" i="10"/>
  <c r="BC18" i="10"/>
  <c r="BC32" i="10"/>
  <c r="BC17" i="10"/>
  <c r="BC31" i="10"/>
  <c r="BC11" i="10"/>
  <c r="BC16" i="10"/>
  <c r="BC30" i="10"/>
  <c r="BC15" i="10"/>
  <c r="BC29" i="10"/>
  <c r="BE8" i="10" s="1"/>
  <c r="BC14" i="10"/>
  <c r="BC28" i="10"/>
  <c r="BC13" i="10"/>
  <c r="GS18" i="10"/>
  <c r="GS27" i="10"/>
  <c r="GS30" i="10"/>
  <c r="GS32" i="10"/>
  <c r="GS17" i="10"/>
  <c r="GS25" i="10"/>
  <c r="GS8" i="10"/>
  <c r="GS16" i="10"/>
  <c r="GS34" i="10"/>
  <c r="GS19" i="10"/>
  <c r="GS23" i="10"/>
  <c r="GS20" i="10"/>
  <c r="GS36" i="10"/>
  <c r="GS38" i="10"/>
  <c r="AJ20" i="10"/>
  <c r="AJ34" i="10"/>
  <c r="AJ36" i="10"/>
  <c r="AJ19" i="10"/>
  <c r="AJ33" i="10"/>
  <c r="AJ35" i="10"/>
  <c r="AJ18" i="10"/>
  <c r="AJ32" i="10"/>
  <c r="AJ31" i="10"/>
  <c r="AJ17" i="10"/>
  <c r="AJ16" i="10"/>
  <c r="AJ30" i="10"/>
  <c r="AJ8" i="10"/>
  <c r="AJ15" i="10"/>
  <c r="AJ29" i="10"/>
  <c r="AL8" i="10" s="1"/>
  <c r="AJ14" i="10"/>
  <c r="AJ28" i="10"/>
  <c r="AJ13" i="10"/>
  <c r="AJ27" i="10"/>
  <c r="AJ12" i="10"/>
  <c r="AJ26" i="10"/>
  <c r="AJ11" i="10"/>
  <c r="AJ25" i="10"/>
  <c r="AJ10" i="10"/>
  <c r="AJ9" i="10"/>
  <c r="AJ23" i="10"/>
  <c r="AJ24" i="10"/>
  <c r="AJ38" i="10"/>
  <c r="AJ22" i="10"/>
  <c r="AJ37" i="10"/>
  <c r="GS9" i="10"/>
  <c r="GS22" i="10"/>
  <c r="GS11" i="10"/>
  <c r="R23" i="10"/>
  <c r="GS31" i="10"/>
  <c r="GS15" i="10"/>
  <c r="GS24" i="10"/>
  <c r="GS13" i="10"/>
  <c r="GS29" i="10"/>
  <c r="GU8" i="10" s="1"/>
  <c r="GS35" i="10"/>
  <c r="GS12" i="10"/>
  <c r="GS28" i="10"/>
  <c r="GS21" i="10"/>
  <c r="GS33" i="10"/>
  <c r="GS37" i="10"/>
  <c r="R38" i="10"/>
  <c r="R11" i="10"/>
  <c r="R33" i="10"/>
  <c r="R28" i="10"/>
  <c r="R9" i="10"/>
  <c r="R18" i="10"/>
  <c r="R8" i="10"/>
  <c r="R20" i="10"/>
  <c r="R15" i="10"/>
  <c r="HT8" i="10"/>
  <c r="R30" i="10"/>
  <c r="R25" i="10"/>
  <c r="R12" i="10"/>
  <c r="R17" i="10"/>
  <c r="R22" i="10"/>
  <c r="R27" i="10"/>
  <c r="R37" i="10"/>
  <c r="R14" i="10"/>
  <c r="R24" i="10"/>
  <c r="R34" i="10"/>
  <c r="R21" i="10"/>
  <c r="R31" i="10"/>
  <c r="R36" i="10"/>
  <c r="JX26" i="10"/>
  <c r="JX13" i="10"/>
  <c r="JX29" i="10"/>
  <c r="JZ8" i="10" s="1"/>
  <c r="JX16" i="10"/>
  <c r="JX32" i="10"/>
  <c r="JX35" i="10"/>
  <c r="JX22" i="10"/>
  <c r="JX38" i="10"/>
  <c r="JX12" i="10"/>
  <c r="JX15" i="10"/>
  <c r="JX31" i="10"/>
  <c r="IV8" i="10"/>
  <c r="R10" i="10"/>
  <c r="JX18" i="10"/>
  <c r="R26" i="10"/>
  <c r="JX34" i="10"/>
  <c r="R13" i="10"/>
  <c r="JX21" i="10"/>
  <c r="R29" i="10"/>
  <c r="T8" i="10" s="1"/>
  <c r="JX37" i="10"/>
  <c r="JX8" i="10"/>
  <c r="GS10" i="10"/>
  <c r="R16" i="10"/>
  <c r="JX24" i="10"/>
  <c r="R32" i="10"/>
  <c r="JX10" i="10"/>
  <c r="JX19" i="10"/>
  <c r="JX9" i="10"/>
  <c r="JX25" i="10"/>
  <c r="JX28" i="10"/>
  <c r="JX11" i="10"/>
  <c r="R19" i="10"/>
  <c r="JX27" i="10"/>
  <c r="JX20" i="10"/>
  <c r="JX36" i="10"/>
  <c r="JX14" i="10"/>
  <c r="JX30" i="10"/>
  <c r="JX23" i="10"/>
  <c r="JX17" i="10"/>
  <c r="HG9" i="10"/>
  <c r="HG10" i="10"/>
  <c r="HG11" i="10"/>
  <c r="HG12" i="10"/>
  <c r="HG13" i="10"/>
  <c r="HG14" i="10"/>
  <c r="HG15" i="10"/>
  <c r="HG16" i="10"/>
  <c r="HG17" i="10"/>
  <c r="HG18" i="10"/>
  <c r="HG19" i="10"/>
  <c r="HG20" i="10"/>
  <c r="HG21" i="10"/>
  <c r="HG22" i="10"/>
  <c r="HG23" i="10"/>
  <c r="HG24" i="10"/>
  <c r="HG25" i="10"/>
  <c r="HG26" i="10"/>
  <c r="HG27" i="10"/>
  <c r="HG28" i="10"/>
  <c r="HG29" i="10"/>
  <c r="HI8" i="10" s="1"/>
  <c r="HG30" i="10"/>
  <c r="HG31" i="10"/>
  <c r="HG32" i="10"/>
  <c r="HG33" i="10"/>
  <c r="HG34" i="10"/>
  <c r="HG35" i="10"/>
  <c r="HG36" i="10"/>
  <c r="HG37" i="10"/>
  <c r="HG38" i="10"/>
  <c r="II8" i="10"/>
  <c r="HT9" i="10"/>
  <c r="HT10" i="10"/>
  <c r="HT11" i="10"/>
  <c r="HT12" i="10"/>
  <c r="HT13" i="10"/>
  <c r="HT14" i="10"/>
  <c r="HT15" i="10"/>
  <c r="HT16" i="10"/>
  <c r="HT17" i="10"/>
  <c r="HT18" i="10"/>
  <c r="HT19" i="10"/>
  <c r="HT20" i="10"/>
  <c r="HT21" i="10"/>
  <c r="HT22" i="10"/>
  <c r="HT23" i="10"/>
  <c r="HT24" i="10"/>
  <c r="HT25" i="10"/>
  <c r="HT26" i="10"/>
  <c r="HT27" i="10"/>
  <c r="HT28" i="10"/>
  <c r="HT29" i="10"/>
  <c r="HT30" i="10"/>
  <c r="HT31" i="10"/>
  <c r="HT32" i="10"/>
  <c r="HT33" i="10"/>
  <c r="HT34" i="10"/>
  <c r="HT35" i="10"/>
  <c r="HT36" i="10"/>
  <c r="HT37" i="10"/>
  <c r="II9" i="10"/>
  <c r="II10" i="10"/>
  <c r="II11" i="10"/>
  <c r="II12" i="10"/>
  <c r="II13" i="10"/>
  <c r="II14" i="10"/>
  <c r="II15" i="10"/>
  <c r="II16" i="10"/>
  <c r="II17" i="10"/>
  <c r="II18" i="10"/>
  <c r="II19" i="10"/>
  <c r="II20" i="10"/>
  <c r="II21" i="10"/>
  <c r="II22" i="10"/>
  <c r="II23" i="10"/>
  <c r="II24" i="10"/>
  <c r="II25" i="10"/>
  <c r="II26" i="10"/>
  <c r="II27" i="10"/>
  <c r="II28" i="10"/>
  <c r="II29" i="10"/>
  <c r="II30" i="10"/>
  <c r="II31" i="10"/>
  <c r="II32" i="10"/>
  <c r="II33" i="10"/>
  <c r="II34" i="10"/>
  <c r="II35" i="10"/>
  <c r="II36" i="10"/>
  <c r="II37" i="10"/>
  <c r="GE8" i="10"/>
  <c r="IV9" i="10"/>
  <c r="IV10" i="10"/>
  <c r="IV11" i="10"/>
  <c r="IV12" i="10"/>
  <c r="IV13" i="10"/>
  <c r="IV14" i="10"/>
  <c r="IV15" i="10"/>
  <c r="IV16" i="10"/>
  <c r="IV17" i="10"/>
  <c r="IV18" i="10"/>
  <c r="IV19" i="10"/>
  <c r="IV20" i="10"/>
  <c r="IV21" i="10"/>
  <c r="IV22" i="10"/>
  <c r="IV23" i="10"/>
  <c r="IV24" i="10"/>
  <c r="IV25" i="10"/>
  <c r="IV26" i="10"/>
  <c r="IV27" i="10"/>
  <c r="IV28" i="10"/>
  <c r="IV29" i="10"/>
  <c r="IX8" i="10" s="1"/>
  <c r="IV30" i="10"/>
  <c r="IV31" i="10"/>
  <c r="IV32" i="10"/>
  <c r="IV33" i="10"/>
  <c r="IV34" i="10"/>
  <c r="IV35" i="10"/>
  <c r="IV36" i="10"/>
  <c r="IV37" i="10"/>
  <c r="GE9" i="10"/>
  <c r="GE10" i="10"/>
  <c r="GE11" i="10"/>
  <c r="GE12" i="10"/>
  <c r="GE13" i="10"/>
  <c r="GE14" i="10"/>
  <c r="GE15" i="10"/>
  <c r="GE16" i="10"/>
  <c r="GE17" i="10"/>
  <c r="GE18" i="10"/>
  <c r="GE19" i="10"/>
  <c r="GE20" i="10"/>
  <c r="GE21" i="10"/>
  <c r="GE22" i="10"/>
  <c r="GE23" i="10"/>
  <c r="GE24" i="10"/>
  <c r="GE25" i="10"/>
  <c r="GE26" i="10"/>
  <c r="GE27" i="10"/>
  <c r="GE28" i="10"/>
  <c r="GE29" i="10"/>
  <c r="GG8" i="10" s="1"/>
  <c r="GE30" i="10"/>
  <c r="GE31" i="10"/>
  <c r="GE32" i="10"/>
  <c r="GE33" i="10"/>
  <c r="GE34" i="10"/>
  <c r="GE35" i="10"/>
  <c r="GE36" i="10"/>
  <c r="GE37" i="10"/>
  <c r="IW10" i="8"/>
  <c r="IW18" i="8"/>
  <c r="HQ35" i="8"/>
  <c r="HQ26" i="8"/>
  <c r="HQ27" i="8"/>
  <c r="HQ28" i="8"/>
  <c r="HQ29" i="8"/>
  <c r="HQ30" i="8"/>
  <c r="HQ31" i="8"/>
  <c r="II10" i="8" s="1"/>
  <c r="HQ32" i="8"/>
  <c r="HQ33" i="8"/>
  <c r="HQ34" i="8"/>
  <c r="HQ11" i="8"/>
  <c r="HQ12" i="8"/>
  <c r="HQ13" i="8"/>
  <c r="HQ14" i="8"/>
  <c r="HQ15" i="8"/>
  <c r="HQ16" i="8"/>
  <c r="HQ17" i="8"/>
  <c r="HQ18" i="8"/>
  <c r="HQ19" i="8"/>
  <c r="HQ20" i="8"/>
  <c r="GB23" i="8"/>
  <c r="GB12" i="8"/>
  <c r="GB13" i="8"/>
  <c r="GB14" i="8"/>
  <c r="GB15" i="8"/>
  <c r="GB16" i="8"/>
  <c r="GB17" i="8"/>
  <c r="GB18" i="8"/>
  <c r="GB19" i="8"/>
  <c r="GB20" i="8"/>
  <c r="GB21" i="8"/>
  <c r="GB22" i="8"/>
  <c r="GB28" i="8"/>
  <c r="GB29" i="8"/>
  <c r="GB30" i="8"/>
  <c r="GB31" i="8"/>
  <c r="GD10" i="8" s="1"/>
  <c r="GB32" i="8"/>
  <c r="GB33" i="8"/>
  <c r="GB34" i="8"/>
  <c r="GB35" i="8"/>
  <c r="GB36" i="8"/>
  <c r="GB37" i="8"/>
  <c r="GB38" i="8"/>
  <c r="IW11" i="8"/>
  <c r="IW12" i="8"/>
  <c r="IW13" i="8"/>
  <c r="IW14" i="8"/>
  <c r="IW15" i="8"/>
  <c r="IW16" i="8"/>
  <c r="IW17" i="8"/>
  <c r="IW27" i="8"/>
  <c r="IW28" i="8"/>
  <c r="IW29" i="8"/>
  <c r="IW30" i="8"/>
  <c r="IW31" i="8"/>
  <c r="IY10" i="8" s="1"/>
  <c r="IW32" i="8"/>
  <c r="IW33" i="8"/>
  <c r="IG32" i="8"/>
  <c r="IW26" i="8"/>
  <c r="IG31" i="8"/>
  <c r="IW25" i="8"/>
  <c r="IG26" i="8"/>
  <c r="IW40" i="8"/>
  <c r="IW24" i="8"/>
  <c r="HQ40" i="8"/>
  <c r="IG25" i="8"/>
  <c r="IW39" i="8"/>
  <c r="IW23" i="8"/>
  <c r="HQ25" i="8"/>
  <c r="HQ39" i="8"/>
  <c r="GB27" i="8"/>
  <c r="GB11" i="8"/>
  <c r="IG11" i="8"/>
  <c r="IG24" i="8"/>
  <c r="IW38" i="8"/>
  <c r="IW22" i="8"/>
  <c r="HQ24" i="8"/>
  <c r="HQ38" i="8"/>
  <c r="GB26" i="8"/>
  <c r="IG23" i="8"/>
  <c r="IW37" i="8"/>
  <c r="IW21" i="8"/>
  <c r="HQ23" i="8"/>
  <c r="HQ37" i="8"/>
  <c r="GB10" i="8"/>
  <c r="GB25" i="8"/>
  <c r="IG22" i="8"/>
  <c r="IW36" i="8"/>
  <c r="IW20" i="8"/>
  <c r="HQ22" i="8"/>
  <c r="HQ36" i="8"/>
  <c r="GB40" i="8"/>
  <c r="GB24" i="8"/>
  <c r="HQ10" i="8"/>
  <c r="IG21" i="8"/>
  <c r="IW35" i="8"/>
  <c r="IW19" i="8"/>
  <c r="HQ21" i="8"/>
  <c r="GB39" i="8"/>
  <c r="IG40" i="8"/>
  <c r="IW34" i="8"/>
  <c r="IG30" i="8"/>
  <c r="IG14" i="8"/>
  <c r="IG29" i="8"/>
  <c r="IG13" i="8"/>
  <c r="IG28" i="8"/>
  <c r="IG12" i="8"/>
  <c r="IG27" i="8"/>
  <c r="HD35" i="8"/>
  <c r="HD10" i="8"/>
  <c r="HD32" i="8"/>
  <c r="HD23" i="8"/>
  <c r="HD31" i="8"/>
  <c r="HF10" i="8" s="1"/>
  <c r="HD30" i="8"/>
  <c r="HD22" i="8"/>
  <c r="HD21" i="8"/>
  <c r="HD29" i="8"/>
  <c r="HD11" i="8"/>
  <c r="HD33" i="8"/>
  <c r="HD20" i="8"/>
  <c r="HD28" i="8"/>
  <c r="HD27" i="8"/>
  <c r="HD12" i="8"/>
  <c r="HD19" i="8"/>
  <c r="HD18" i="8"/>
  <c r="HD26" i="8"/>
  <c r="HD24" i="8"/>
  <c r="HD13" i="8"/>
  <c r="HD36" i="8"/>
  <c r="HD17" i="8"/>
  <c r="HD25" i="8"/>
  <c r="HD16" i="8"/>
  <c r="HD15" i="8"/>
  <c r="HD40" i="8"/>
  <c r="HD14" i="8"/>
  <c r="HD39" i="8"/>
  <c r="HD38" i="8"/>
  <c r="HD37" i="8"/>
  <c r="HS10" i="8" l="1"/>
  <c r="IK8" i="10"/>
  <c r="HV8" i="10"/>
  <c r="GO44" i="8"/>
  <c r="GQ40" i="8"/>
  <c r="GQ39" i="8"/>
  <c r="GQ38" i="8"/>
  <c r="GQ37" i="8"/>
  <c r="GQ36" i="8"/>
  <c r="GQ35" i="8"/>
  <c r="GQ34" i="8"/>
  <c r="GQ33" i="8"/>
  <c r="GQ32" i="8"/>
  <c r="GQ31" i="8"/>
  <c r="GQ30" i="8"/>
  <c r="GQ29" i="8"/>
  <c r="GQ28" i="8"/>
  <c r="GQ27" i="8"/>
  <c r="GQ26" i="8"/>
  <c r="GQ25" i="8"/>
  <c r="GQ24" i="8"/>
  <c r="GQ23" i="8"/>
  <c r="GQ22" i="8"/>
  <c r="GQ21" i="8"/>
  <c r="GQ20" i="8"/>
  <c r="GQ19" i="8"/>
  <c r="GQ18" i="8"/>
  <c r="GQ17" i="8"/>
  <c r="GQ16" i="8"/>
  <c r="GQ15" i="8"/>
  <c r="GQ14" i="8"/>
  <c r="GQ13" i="8"/>
  <c r="GQ12" i="8"/>
  <c r="GQ11" i="8"/>
  <c r="GQ10" i="8"/>
  <c r="AH25" i="8"/>
  <c r="AI40" i="8"/>
  <c r="AI39" i="8"/>
  <c r="AI38" i="8"/>
  <c r="AI37" i="8"/>
  <c r="AI36" i="8"/>
  <c r="AI35" i="8"/>
  <c r="AI34" i="8"/>
  <c r="AI33" i="8"/>
  <c r="AI32" i="8"/>
  <c r="AI31" i="8"/>
  <c r="AI30" i="8"/>
  <c r="AI29" i="8"/>
  <c r="AI28" i="8"/>
  <c r="AI27" i="8"/>
  <c r="AI26" i="8"/>
  <c r="AI25" i="8"/>
  <c r="AI24" i="8"/>
  <c r="AI23" i="8"/>
  <c r="AI22" i="8"/>
  <c r="AI21" i="8"/>
  <c r="AI20" i="8"/>
  <c r="AI19" i="8"/>
  <c r="AI18" i="8"/>
  <c r="AI17" i="8"/>
  <c r="AI16" i="8"/>
  <c r="AI15" i="8"/>
  <c r="AI14" i="8"/>
  <c r="AI13" i="8"/>
  <c r="AI12" i="8"/>
  <c r="AI11" i="8"/>
  <c r="F10" i="8"/>
  <c r="E30" i="8"/>
  <c r="E31" i="8"/>
  <c r="E32" i="8"/>
  <c r="E33" i="8"/>
  <c r="E34" i="8"/>
  <c r="E35" i="8"/>
  <c r="E36" i="8"/>
  <c r="E37" i="8"/>
  <c r="E38" i="8"/>
  <c r="E39" i="8"/>
  <c r="E40" i="8"/>
  <c r="E11" i="8"/>
  <c r="E12" i="8"/>
  <c r="E13" i="8"/>
  <c r="E14" i="8"/>
  <c r="E15" i="8"/>
  <c r="E16" i="8"/>
  <c r="E17" i="8"/>
  <c r="E18" i="8"/>
  <c r="E19" i="8"/>
  <c r="E20" i="8"/>
  <c r="E21" i="8"/>
  <c r="E22" i="8"/>
  <c r="E23" i="8"/>
  <c r="E24" i="8"/>
  <c r="E25" i="8"/>
  <c r="E26" i="8"/>
  <c r="E27" i="8"/>
  <c r="E28" i="8"/>
  <c r="E29" i="8"/>
  <c r="K1063" i="2"/>
  <c r="K254" i="4" s="1"/>
  <c r="O4" i="7"/>
  <c r="O2" i="7"/>
  <c r="P259" i="4"/>
  <c r="P260" i="4"/>
  <c r="P261" i="4"/>
  <c r="P262" i="4"/>
  <c r="P263" i="4"/>
  <c r="P264" i="4"/>
  <c r="P265" i="4"/>
  <c r="P266" i="4"/>
  <c r="P267" i="4"/>
  <c r="P268" i="4"/>
  <c r="P269" i="4"/>
  <c r="P270" i="4"/>
  <c r="P271" i="4"/>
  <c r="P272" i="4"/>
  <c r="P273" i="4"/>
  <c r="P274" i="4"/>
  <c r="P275" i="4"/>
  <c r="P276" i="4"/>
  <c r="P277" i="4"/>
  <c r="P278" i="4"/>
  <c r="P279" i="4"/>
  <c r="P280" i="4"/>
  <c r="P281" i="4"/>
  <c r="P282" i="4"/>
  <c r="P283" i="4"/>
  <c r="P284" i="4"/>
  <c r="P285" i="4"/>
  <c r="P286" i="4"/>
  <c r="P287" i="4"/>
  <c r="P288" i="4"/>
  <c r="P258" i="4"/>
  <c r="O290" i="4"/>
  <c r="O274" i="4" s="1"/>
  <c r="N290" i="4"/>
  <c r="N259" i="4" s="1"/>
  <c r="I290" i="4"/>
  <c r="I260" i="4" s="1"/>
  <c r="M290" i="4"/>
  <c r="M274" i="4" s="1"/>
  <c r="L290" i="4"/>
  <c r="L272" i="4" s="1"/>
  <c r="K290" i="4"/>
  <c r="K264" i="4" s="1"/>
  <c r="J279" i="4"/>
  <c r="J290" i="4" s="1"/>
  <c r="J258" i="4" s="1"/>
  <c r="J297" i="4"/>
  <c r="J296" i="4"/>
  <c r="K255" i="4"/>
  <c r="I221" i="4"/>
  <c r="I220" i="4"/>
  <c r="I183" i="4"/>
  <c r="I182" i="4"/>
  <c r="K1101" i="2"/>
  <c r="K1102" i="2"/>
  <c r="K1103" i="2"/>
  <c r="K1104" i="2"/>
  <c r="K1105" i="2"/>
  <c r="K1106" i="2"/>
  <c r="K1107" i="2"/>
  <c r="K1108" i="2"/>
  <c r="K1109" i="2"/>
  <c r="K1110" i="2"/>
  <c r="K1111" i="2"/>
  <c r="K1112" i="2"/>
  <c r="K1113" i="2"/>
  <c r="K1114" i="2"/>
  <c r="K1115" i="2"/>
  <c r="K1116" i="2"/>
  <c r="K1117" i="2"/>
  <c r="K1118" i="2"/>
  <c r="K1119" i="2"/>
  <c r="K1120" i="2"/>
  <c r="K1121" i="2"/>
  <c r="K1122" i="2"/>
  <c r="K1123" i="2"/>
  <c r="K1124" i="2"/>
  <c r="K1125" i="2"/>
  <c r="K1126" i="2"/>
  <c r="K1127" i="2"/>
  <c r="K1128" i="2"/>
  <c r="K1129" i="2"/>
  <c r="K1130" i="2"/>
  <c r="K1100" i="2"/>
  <c r="L1100" i="2"/>
  <c r="M1100" i="2"/>
  <c r="J1063" i="2"/>
  <c r="L1063" i="2"/>
  <c r="J1064" i="2"/>
  <c r="J1065" i="2"/>
  <c r="J1066" i="2"/>
  <c r="J1067" i="2"/>
  <c r="J1068" i="2"/>
  <c r="J1069" i="2"/>
  <c r="J1070" i="2"/>
  <c r="J1071" i="2"/>
  <c r="J1072" i="2"/>
  <c r="J1073" i="2"/>
  <c r="J1074" i="2"/>
  <c r="J1075" i="2"/>
  <c r="J1076" i="2"/>
  <c r="J1077" i="2"/>
  <c r="J1078" i="2"/>
  <c r="J1079" i="2"/>
  <c r="J1080" i="2"/>
  <c r="J1081" i="2"/>
  <c r="J1082" i="2"/>
  <c r="J1083" i="2"/>
  <c r="J1084" i="2"/>
  <c r="J1085" i="2"/>
  <c r="J1086" i="2"/>
  <c r="J1087" i="2"/>
  <c r="J1088" i="2"/>
  <c r="J1089" i="2"/>
  <c r="J1090" i="2"/>
  <c r="J1091" i="2"/>
  <c r="J1092" i="2"/>
  <c r="J1093" i="2"/>
  <c r="J1051" i="2"/>
  <c r="J1050" i="2"/>
  <c r="J1049" i="2"/>
  <c r="J1048" i="2"/>
  <c r="J1047" i="2"/>
  <c r="J1046" i="2"/>
  <c r="J1045" i="2"/>
  <c r="J1044" i="2"/>
  <c r="J1043" i="2"/>
  <c r="J1042" i="2"/>
  <c r="J1041" i="2"/>
  <c r="J1040" i="2"/>
  <c r="J1039" i="2"/>
  <c r="J1038" i="2"/>
  <c r="J1037" i="2"/>
  <c r="J1036" i="2"/>
  <c r="J1035" i="2"/>
  <c r="J1034" i="2"/>
  <c r="J1033" i="2"/>
  <c r="J1032" i="2"/>
  <c r="J1031" i="2"/>
  <c r="J1030" i="2"/>
  <c r="J1029" i="2"/>
  <c r="J1028" i="2"/>
  <c r="J1027" i="2"/>
  <c r="J1026" i="2"/>
  <c r="J1025" i="2"/>
  <c r="J1024" i="2"/>
  <c r="J1023" i="2"/>
  <c r="J1022" i="2"/>
  <c r="L1021" i="2"/>
  <c r="K1021" i="2"/>
  <c r="J1021" i="2"/>
  <c r="M928" i="2"/>
  <c r="L928" i="2"/>
  <c r="K929" i="2"/>
  <c r="K930" i="2"/>
  <c r="K931" i="2"/>
  <c r="K932" i="2"/>
  <c r="K933" i="2"/>
  <c r="K934" i="2"/>
  <c r="K935" i="2"/>
  <c r="K936" i="2"/>
  <c r="K937" i="2"/>
  <c r="K938" i="2"/>
  <c r="K939" i="2"/>
  <c r="K940" i="2"/>
  <c r="K941" i="2"/>
  <c r="K942" i="2"/>
  <c r="K943" i="2"/>
  <c r="K944" i="2"/>
  <c r="K945" i="2"/>
  <c r="K946" i="2"/>
  <c r="K947" i="2"/>
  <c r="K948" i="2"/>
  <c r="K949" i="2"/>
  <c r="K950" i="2"/>
  <c r="K951" i="2"/>
  <c r="K952" i="2"/>
  <c r="K953" i="2"/>
  <c r="K954" i="2"/>
  <c r="K955" i="2"/>
  <c r="K956" i="2"/>
  <c r="K957" i="2"/>
  <c r="K958" i="2"/>
  <c r="K928" i="2"/>
  <c r="L896" i="2"/>
  <c r="L895" i="2"/>
  <c r="L894" i="2"/>
  <c r="L893" i="2"/>
  <c r="L892" i="2"/>
  <c r="L891" i="2"/>
  <c r="L890" i="2"/>
  <c r="L889" i="2"/>
  <c r="L888" i="2"/>
  <c r="L887" i="2"/>
  <c r="L886" i="2"/>
  <c r="L885" i="2"/>
  <c r="L884" i="2"/>
  <c r="L883" i="2"/>
  <c r="L882" i="2"/>
  <c r="L881" i="2"/>
  <c r="L880" i="2"/>
  <c r="L879" i="2"/>
  <c r="L878" i="2"/>
  <c r="L877" i="2"/>
  <c r="L876" i="2"/>
  <c r="L875" i="2"/>
  <c r="L874" i="2"/>
  <c r="L873" i="2"/>
  <c r="L872" i="2"/>
  <c r="L871" i="2"/>
  <c r="L870" i="2"/>
  <c r="L869" i="2"/>
  <c r="L868" i="2"/>
  <c r="L867" i="2"/>
  <c r="N866" i="2"/>
  <c r="M866" i="2"/>
  <c r="L866" i="2"/>
  <c r="K856" i="2"/>
  <c r="K855" i="2"/>
  <c r="K854" i="2"/>
  <c r="K853" i="2"/>
  <c r="K852" i="2"/>
  <c r="K851" i="2"/>
  <c r="K850" i="2"/>
  <c r="K849" i="2"/>
  <c r="K848" i="2"/>
  <c r="K847" i="2"/>
  <c r="K846" i="2"/>
  <c r="K845" i="2"/>
  <c r="K844" i="2"/>
  <c r="K843" i="2"/>
  <c r="K842" i="2"/>
  <c r="K841" i="2"/>
  <c r="K840" i="2"/>
  <c r="K839" i="2"/>
  <c r="K838" i="2"/>
  <c r="K837" i="2"/>
  <c r="K836" i="2"/>
  <c r="K835" i="2"/>
  <c r="K834" i="2"/>
  <c r="K833" i="2"/>
  <c r="K832" i="2"/>
  <c r="K831" i="2"/>
  <c r="K830" i="2"/>
  <c r="K829" i="2"/>
  <c r="K828" i="2"/>
  <c r="K827" i="2"/>
  <c r="M826" i="2"/>
  <c r="L826" i="2"/>
  <c r="K826" i="2"/>
  <c r="L818" i="2"/>
  <c r="L817" i="2"/>
  <c r="L816" i="2"/>
  <c r="L815" i="2"/>
  <c r="L814" i="2"/>
  <c r="L813" i="2"/>
  <c r="L812" i="2"/>
  <c r="L811" i="2"/>
  <c r="L810" i="2"/>
  <c r="L809" i="2"/>
  <c r="L808" i="2"/>
  <c r="L807" i="2"/>
  <c r="L806" i="2"/>
  <c r="L805" i="2"/>
  <c r="L804" i="2"/>
  <c r="L803" i="2"/>
  <c r="L802" i="2"/>
  <c r="L801" i="2"/>
  <c r="L800" i="2"/>
  <c r="L799" i="2"/>
  <c r="L798" i="2"/>
  <c r="L797" i="2"/>
  <c r="L796" i="2"/>
  <c r="L795" i="2"/>
  <c r="L794" i="2"/>
  <c r="L793" i="2"/>
  <c r="L792" i="2"/>
  <c r="L791" i="2"/>
  <c r="L790" i="2"/>
  <c r="L789" i="2"/>
  <c r="N788" i="2"/>
  <c r="M788" i="2"/>
  <c r="L788" i="2"/>
  <c r="L760" i="2"/>
  <c r="L759" i="2"/>
  <c r="L758" i="2"/>
  <c r="L757" i="2"/>
  <c r="L756" i="2"/>
  <c r="L755" i="2"/>
  <c r="L754" i="2"/>
  <c r="L753" i="2"/>
  <c r="L752" i="2"/>
  <c r="L751" i="2"/>
  <c r="L750" i="2"/>
  <c r="L749" i="2"/>
  <c r="L748" i="2"/>
  <c r="L747" i="2"/>
  <c r="L746" i="2"/>
  <c r="L745" i="2"/>
  <c r="L744" i="2"/>
  <c r="L743" i="2"/>
  <c r="L742" i="2"/>
  <c r="L741" i="2"/>
  <c r="L740" i="2"/>
  <c r="L739" i="2"/>
  <c r="L738" i="2"/>
  <c r="L737" i="2"/>
  <c r="L736" i="2"/>
  <c r="L735" i="2"/>
  <c r="L734" i="2"/>
  <c r="L733" i="2"/>
  <c r="L732" i="2"/>
  <c r="L731" i="2"/>
  <c r="N730" i="2"/>
  <c r="M730" i="2"/>
  <c r="L730" i="2"/>
  <c r="L722" i="2"/>
  <c r="L721" i="2"/>
  <c r="L720" i="2"/>
  <c r="L719" i="2"/>
  <c r="L718" i="2"/>
  <c r="L717" i="2"/>
  <c r="L716" i="2"/>
  <c r="L715" i="2"/>
  <c r="L714" i="2"/>
  <c r="L713" i="2"/>
  <c r="L712" i="2"/>
  <c r="L711" i="2"/>
  <c r="L710" i="2"/>
  <c r="L709" i="2"/>
  <c r="L708" i="2"/>
  <c r="L707" i="2"/>
  <c r="L706" i="2"/>
  <c r="L705" i="2"/>
  <c r="L704" i="2"/>
  <c r="L703" i="2"/>
  <c r="L702" i="2"/>
  <c r="L701" i="2"/>
  <c r="L700" i="2"/>
  <c r="L699" i="2"/>
  <c r="L698" i="2"/>
  <c r="L697" i="2"/>
  <c r="L696" i="2"/>
  <c r="L695" i="2"/>
  <c r="L694" i="2"/>
  <c r="L693" i="2"/>
  <c r="N692" i="2"/>
  <c r="M692" i="2"/>
  <c r="L692" i="2"/>
  <c r="K683" i="2"/>
  <c r="K682" i="2"/>
  <c r="K681" i="2"/>
  <c r="K680" i="2"/>
  <c r="K679" i="2"/>
  <c r="K678" i="2"/>
  <c r="K677" i="2"/>
  <c r="K676" i="2"/>
  <c r="K675" i="2"/>
  <c r="K674" i="2"/>
  <c r="K673" i="2"/>
  <c r="K672" i="2"/>
  <c r="K671" i="2"/>
  <c r="K670" i="2"/>
  <c r="K669" i="2"/>
  <c r="K668" i="2"/>
  <c r="K667" i="2"/>
  <c r="K666" i="2"/>
  <c r="K665" i="2"/>
  <c r="K664" i="2"/>
  <c r="K663" i="2"/>
  <c r="K662" i="2"/>
  <c r="K661" i="2"/>
  <c r="K660" i="2"/>
  <c r="K659" i="2"/>
  <c r="K658" i="2"/>
  <c r="K657" i="2"/>
  <c r="K656" i="2"/>
  <c r="K655" i="2"/>
  <c r="K654" i="2"/>
  <c r="M653" i="2"/>
  <c r="L653" i="2"/>
  <c r="K653" i="2"/>
  <c r="K645" i="2"/>
  <c r="K644" i="2"/>
  <c r="K643" i="2"/>
  <c r="K642" i="2"/>
  <c r="K641" i="2"/>
  <c r="K640" i="2"/>
  <c r="K639" i="2"/>
  <c r="K638" i="2"/>
  <c r="K637" i="2"/>
  <c r="K636" i="2"/>
  <c r="K635" i="2"/>
  <c r="K634" i="2"/>
  <c r="K633" i="2"/>
  <c r="K632" i="2"/>
  <c r="K631" i="2"/>
  <c r="K630" i="2"/>
  <c r="K629" i="2"/>
  <c r="K628" i="2"/>
  <c r="K627" i="2"/>
  <c r="K626" i="2"/>
  <c r="K625" i="2"/>
  <c r="K624" i="2"/>
  <c r="K623" i="2"/>
  <c r="K622" i="2"/>
  <c r="K621" i="2"/>
  <c r="K620" i="2"/>
  <c r="K619" i="2"/>
  <c r="K618" i="2"/>
  <c r="K617" i="2"/>
  <c r="K616" i="2"/>
  <c r="M615" i="2"/>
  <c r="L615" i="2"/>
  <c r="K615" i="2"/>
  <c r="L575" i="2"/>
  <c r="K575" i="2"/>
  <c r="J576" i="2"/>
  <c r="J577" i="2"/>
  <c r="J578" i="2"/>
  <c r="J579" i="2"/>
  <c r="J580" i="2"/>
  <c r="J581" i="2"/>
  <c r="J582" i="2"/>
  <c r="J583" i="2"/>
  <c r="J584" i="2"/>
  <c r="J585" i="2"/>
  <c r="J586" i="2"/>
  <c r="J587" i="2"/>
  <c r="J588" i="2"/>
  <c r="J589" i="2"/>
  <c r="J590" i="2"/>
  <c r="J591" i="2"/>
  <c r="J592" i="2"/>
  <c r="J593" i="2"/>
  <c r="J594" i="2"/>
  <c r="J595" i="2"/>
  <c r="J596" i="2"/>
  <c r="J597" i="2"/>
  <c r="J598" i="2"/>
  <c r="J599" i="2"/>
  <c r="J600" i="2"/>
  <c r="J601" i="2"/>
  <c r="J602" i="2"/>
  <c r="J603" i="2"/>
  <c r="J604" i="2"/>
  <c r="J605" i="2"/>
  <c r="J575" i="2"/>
  <c r="M533" i="2"/>
  <c r="L533" i="2"/>
  <c r="K534" i="2"/>
  <c r="K535" i="2"/>
  <c r="K536" i="2"/>
  <c r="K537" i="2"/>
  <c r="K538" i="2"/>
  <c r="K539" i="2"/>
  <c r="K540" i="2"/>
  <c r="K541" i="2"/>
  <c r="K542" i="2"/>
  <c r="K543" i="2"/>
  <c r="K544" i="2"/>
  <c r="K545" i="2"/>
  <c r="K546" i="2"/>
  <c r="K547" i="2"/>
  <c r="K548" i="2"/>
  <c r="K549" i="2"/>
  <c r="K550" i="2"/>
  <c r="K551" i="2"/>
  <c r="K552" i="2"/>
  <c r="K553" i="2"/>
  <c r="K554" i="2"/>
  <c r="K555" i="2"/>
  <c r="K556" i="2"/>
  <c r="K557" i="2"/>
  <c r="K558" i="2"/>
  <c r="K559" i="2"/>
  <c r="K560" i="2"/>
  <c r="K561" i="2"/>
  <c r="K562" i="2"/>
  <c r="K563" i="2"/>
  <c r="K533" i="2"/>
  <c r="M331" i="2"/>
  <c r="N3" i="2"/>
  <c r="L331" i="2"/>
  <c r="GP30" i="8" l="1"/>
  <c r="GP10" i="8"/>
  <c r="AH38" i="8"/>
  <c r="GP13" i="8"/>
  <c r="GP29" i="8"/>
  <c r="AH23" i="8"/>
  <c r="AH37" i="8"/>
  <c r="GP28" i="8"/>
  <c r="GP12" i="8"/>
  <c r="AH40" i="8"/>
  <c r="AH39" i="8"/>
  <c r="AH22" i="8"/>
  <c r="AH36" i="8"/>
  <c r="GP27" i="8"/>
  <c r="GP11" i="8"/>
  <c r="AH12" i="8"/>
  <c r="GP14" i="8"/>
  <c r="AH21" i="8"/>
  <c r="AH35" i="8"/>
  <c r="GP26" i="8"/>
  <c r="GP40" i="8"/>
  <c r="GP17" i="8"/>
  <c r="GP15" i="8"/>
  <c r="AH20" i="8"/>
  <c r="AH34" i="8"/>
  <c r="GP25" i="8"/>
  <c r="GP39" i="8"/>
  <c r="AH19" i="8"/>
  <c r="AH33" i="8"/>
  <c r="GP24" i="8"/>
  <c r="GP38" i="8"/>
  <c r="AH18" i="8"/>
  <c r="AH32" i="8"/>
  <c r="GP23" i="8"/>
  <c r="GP37" i="8"/>
  <c r="AH17" i="8"/>
  <c r="AH31" i="8"/>
  <c r="AJ10" i="8" s="1"/>
  <c r="GP22" i="8"/>
  <c r="GP36" i="8"/>
  <c r="AH30" i="8"/>
  <c r="GP21" i="8"/>
  <c r="GP35" i="8"/>
  <c r="AH24" i="8"/>
  <c r="AH16" i="8"/>
  <c r="AH15" i="8"/>
  <c r="AH29" i="8"/>
  <c r="GP20" i="8"/>
  <c r="GP34" i="8"/>
  <c r="AH14" i="8"/>
  <c r="AH28" i="8"/>
  <c r="GP19" i="8"/>
  <c r="GP33" i="8"/>
  <c r="AH26" i="8"/>
  <c r="AH13" i="8"/>
  <c r="AH27" i="8"/>
  <c r="GP18" i="8"/>
  <c r="GP32" i="8"/>
  <c r="GP31" i="8"/>
  <c r="GR10" i="8" s="1"/>
  <c r="AH11" i="8"/>
  <c r="GP16" i="8"/>
  <c r="N260" i="4"/>
  <c r="I279" i="4"/>
  <c r="I277" i="4"/>
  <c r="I270" i="4"/>
  <c r="I266" i="4"/>
  <c r="N264" i="4"/>
  <c r="N283" i="4"/>
  <c r="I265" i="4"/>
  <c r="N287" i="4"/>
  <c r="N286" i="4"/>
  <c r="N279" i="4"/>
  <c r="N265" i="4"/>
  <c r="N276" i="4"/>
  <c r="N271" i="4"/>
  <c r="N267" i="4"/>
  <c r="N266" i="4"/>
  <c r="I284" i="4"/>
  <c r="N282" i="4"/>
  <c r="I283" i="4"/>
  <c r="N281" i="4"/>
  <c r="I288" i="4"/>
  <c r="I287" i="4"/>
  <c r="I286" i="4"/>
  <c r="I282" i="4"/>
  <c r="N280" i="4"/>
  <c r="I281" i="4"/>
  <c r="I280" i="4"/>
  <c r="N278" i="4"/>
  <c r="I264" i="4"/>
  <c r="I263" i="4"/>
  <c r="N263" i="4"/>
  <c r="I261" i="4"/>
  <c r="N262" i="4"/>
  <c r="O270" i="4"/>
  <c r="O268" i="4"/>
  <c r="O286" i="4"/>
  <c r="O280" i="4"/>
  <c r="I268" i="4"/>
  <c r="O279" i="4"/>
  <c r="I267" i="4"/>
  <c r="N270" i="4"/>
  <c r="O278" i="4"/>
  <c r="O275" i="4"/>
  <c r="O273" i="4"/>
  <c r="O269" i="4"/>
  <c r="O277" i="4"/>
  <c r="O266" i="4"/>
  <c r="O258" i="4"/>
  <c r="O264" i="4"/>
  <c r="O263" i="4"/>
  <c r="O262" i="4"/>
  <c r="I272" i="4"/>
  <c r="O282" i="4"/>
  <c r="O261" i="4"/>
  <c r="O265" i="4"/>
  <c r="O285" i="4"/>
  <c r="O284" i="4"/>
  <c r="I271" i="4"/>
  <c r="O281" i="4"/>
  <c r="O259" i="4"/>
  <c r="I259" i="4"/>
  <c r="I274" i="4"/>
  <c r="N258" i="4"/>
  <c r="N273" i="4"/>
  <c r="O288" i="4"/>
  <c r="O272" i="4"/>
  <c r="I275" i="4"/>
  <c r="N274" i="4"/>
  <c r="I258" i="4"/>
  <c r="I273" i="4"/>
  <c r="N288" i="4"/>
  <c r="N272" i="4"/>
  <c r="O287" i="4"/>
  <c r="O271" i="4"/>
  <c r="N285" i="4"/>
  <c r="N269" i="4"/>
  <c r="I285" i="4"/>
  <c r="I269" i="4"/>
  <c r="N284" i="4"/>
  <c r="N268" i="4"/>
  <c r="O283" i="4"/>
  <c r="O267" i="4"/>
  <c r="I278" i="4"/>
  <c r="I262" i="4"/>
  <c r="N277" i="4"/>
  <c r="N261" i="4"/>
  <c r="O276" i="4"/>
  <c r="O260" i="4"/>
  <c r="I276" i="4"/>
  <c r="N275" i="4"/>
  <c r="K274" i="4"/>
  <c r="L288" i="4"/>
  <c r="M268" i="4"/>
  <c r="M267" i="4"/>
  <c r="M284" i="4"/>
  <c r="K263" i="4"/>
  <c r="M283" i="4"/>
  <c r="K260" i="4"/>
  <c r="M282" i="4"/>
  <c r="M279" i="4"/>
  <c r="M276" i="4"/>
  <c r="L287" i="4"/>
  <c r="L274" i="4"/>
  <c r="M272" i="4"/>
  <c r="M275" i="4"/>
  <c r="M273" i="4"/>
  <c r="L271" i="4"/>
  <c r="M270" i="4"/>
  <c r="K279" i="4"/>
  <c r="K278" i="4"/>
  <c r="M258" i="4"/>
  <c r="M263" i="4"/>
  <c r="K277" i="4"/>
  <c r="M288" i="4"/>
  <c r="M260" i="4"/>
  <c r="K276" i="4"/>
  <c r="M287" i="4"/>
  <c r="M259" i="4"/>
  <c r="M266" i="4"/>
  <c r="K275" i="4"/>
  <c r="M286" i="4"/>
  <c r="L270" i="4"/>
  <c r="L285" i="4"/>
  <c r="L269" i="4"/>
  <c r="M271" i="4"/>
  <c r="L286" i="4"/>
  <c r="L284" i="4"/>
  <c r="L268" i="4"/>
  <c r="L283" i="4"/>
  <c r="L267" i="4"/>
  <c r="M285" i="4"/>
  <c r="M269" i="4"/>
  <c r="L266" i="4"/>
  <c r="K262" i="4"/>
  <c r="L279" i="4"/>
  <c r="L263" i="4"/>
  <c r="M281" i="4"/>
  <c r="M265" i="4"/>
  <c r="L280" i="4"/>
  <c r="L264" i="4"/>
  <c r="K261" i="4"/>
  <c r="L278" i="4"/>
  <c r="L262" i="4"/>
  <c r="M280" i="4"/>
  <c r="M264" i="4"/>
  <c r="L281" i="4"/>
  <c r="L277" i="4"/>
  <c r="K259" i="4"/>
  <c r="L276" i="4"/>
  <c r="L260" i="4"/>
  <c r="M278" i="4"/>
  <c r="M262" i="4"/>
  <c r="L282" i="4"/>
  <c r="L265" i="4"/>
  <c r="L261" i="4"/>
  <c r="L275" i="4"/>
  <c r="L259" i="4"/>
  <c r="M277" i="4"/>
  <c r="M261" i="4"/>
  <c r="L273" i="4"/>
  <c r="L258" i="4"/>
  <c r="J281" i="4"/>
  <c r="J283" i="4"/>
  <c r="J285" i="4"/>
  <c r="J287" i="4"/>
  <c r="J273" i="4"/>
  <c r="J288" i="4"/>
  <c r="J274" i="4"/>
  <c r="J280" i="4"/>
  <c r="J275" i="4"/>
  <c r="J269" i="4"/>
  <c r="J284" i="4"/>
  <c r="J272" i="4"/>
  <c r="J268" i="4"/>
  <c r="J260" i="4"/>
  <c r="J276" i="4"/>
  <c r="J261" i="4"/>
  <c r="J277" i="4"/>
  <c r="J262" i="4"/>
  <c r="J278" i="4"/>
  <c r="J263" i="4"/>
  <c r="J259" i="4"/>
  <c r="J266" i="4"/>
  <c r="J264" i="4"/>
  <c r="J265" i="4"/>
  <c r="J267" i="4"/>
  <c r="J282" i="4"/>
  <c r="J270" i="4"/>
  <c r="J271" i="4"/>
  <c r="J286" i="4"/>
  <c r="K288" i="4"/>
  <c r="K272" i="4"/>
  <c r="K287" i="4"/>
  <c r="K271" i="4"/>
  <c r="K258" i="4"/>
  <c r="K273" i="4"/>
  <c r="K286" i="4"/>
  <c r="K270" i="4"/>
  <c r="K285" i="4"/>
  <c r="K269" i="4"/>
  <c r="K284" i="4"/>
  <c r="K268" i="4"/>
  <c r="K283" i="4"/>
  <c r="K267" i="4"/>
  <c r="K266" i="4"/>
  <c r="K282" i="4"/>
  <c r="K281" i="4"/>
  <c r="K265" i="4"/>
  <c r="K280" i="4"/>
  <c r="D3" i="7"/>
  <c r="C3" i="7" s="1"/>
  <c r="L70" i="4"/>
  <c r="L69" i="4"/>
  <c r="L68" i="4"/>
  <c r="L67" i="4"/>
  <c r="L66" i="4"/>
  <c r="L65" i="4"/>
  <c r="L64" i="4"/>
  <c r="L63" i="4"/>
  <c r="L62" i="4"/>
  <c r="L61" i="4"/>
  <c r="L60" i="4"/>
  <c r="L59" i="4"/>
  <c r="L58" i="4"/>
  <c r="L57" i="4"/>
  <c r="L56" i="4"/>
  <c r="L55" i="4"/>
  <c r="L54" i="4"/>
  <c r="L53" i="4"/>
  <c r="L52" i="4"/>
  <c r="L51" i="4"/>
  <c r="L50" i="4"/>
  <c r="L49" i="4"/>
  <c r="L48" i="4"/>
  <c r="L47" i="4"/>
  <c r="L46" i="4"/>
  <c r="L45" i="4"/>
  <c r="L44" i="4"/>
  <c r="L43" i="4"/>
  <c r="L42" i="4"/>
  <c r="L41" i="4"/>
  <c r="M40" i="4"/>
  <c r="L40" i="4"/>
  <c r="M36" i="4"/>
  <c r="M35" i="4"/>
  <c r="M34" i="4"/>
  <c r="M33" i="4"/>
  <c r="M32" i="4"/>
  <c r="M31" i="4"/>
  <c r="M30" i="4"/>
  <c r="M29" i="4"/>
  <c r="M28" i="4"/>
  <c r="M27" i="4"/>
  <c r="M26" i="4"/>
  <c r="M25" i="4"/>
  <c r="M24" i="4"/>
  <c r="M23" i="4"/>
  <c r="M22" i="4"/>
  <c r="M21" i="4"/>
  <c r="M20" i="4"/>
  <c r="M19" i="4"/>
  <c r="M18" i="4"/>
  <c r="M17" i="4"/>
  <c r="M16" i="4"/>
  <c r="M15" i="4"/>
  <c r="M14" i="4"/>
  <c r="M13" i="4"/>
  <c r="M12" i="4"/>
  <c r="M11" i="4"/>
  <c r="M10" i="4"/>
  <c r="M9" i="4"/>
  <c r="M8" i="4"/>
  <c r="M7" i="4"/>
  <c r="N6" i="4"/>
  <c r="M6" i="4"/>
  <c r="L332" i="2"/>
  <c r="L333" i="2"/>
  <c r="L334" i="2"/>
  <c r="L335" i="2"/>
  <c r="L336" i="2"/>
  <c r="L337" i="2"/>
  <c r="L338" i="2"/>
  <c r="L339" i="2"/>
  <c r="L340" i="2"/>
  <c r="L341" i="2"/>
  <c r="L342" i="2"/>
  <c r="L343" i="2"/>
  <c r="L344" i="2"/>
  <c r="L345" i="2"/>
  <c r="L346" i="2"/>
  <c r="L347" i="2"/>
  <c r="L348" i="2"/>
  <c r="L349" i="2"/>
  <c r="L350" i="2"/>
  <c r="L351" i="2"/>
  <c r="L352" i="2"/>
  <c r="L353" i="2"/>
  <c r="L354" i="2"/>
  <c r="L355" i="2"/>
  <c r="L356" i="2"/>
  <c r="L357" i="2"/>
  <c r="L358" i="2"/>
  <c r="L359" i="2"/>
  <c r="L360" i="2"/>
  <c r="L361" i="2"/>
  <c r="N145" i="2"/>
  <c r="M146" i="2"/>
  <c r="M147" i="2"/>
  <c r="M148" i="2"/>
  <c r="M149" i="2"/>
  <c r="M150" i="2"/>
  <c r="M151" i="2"/>
  <c r="M152" i="2"/>
  <c r="M153" i="2"/>
  <c r="M154" i="2"/>
  <c r="M155" i="2"/>
  <c r="M156" i="2"/>
  <c r="M157" i="2"/>
  <c r="M158" i="2"/>
  <c r="M159" i="2"/>
  <c r="M160" i="2"/>
  <c r="M161" i="2"/>
  <c r="M162" i="2"/>
  <c r="M163" i="2"/>
  <c r="M164" i="2"/>
  <c r="M165" i="2"/>
  <c r="M166" i="2"/>
  <c r="M167" i="2"/>
  <c r="M168" i="2"/>
  <c r="M169" i="2"/>
  <c r="M170" i="2"/>
  <c r="M171" i="2"/>
  <c r="M172" i="2"/>
  <c r="M173" i="2"/>
  <c r="M174" i="2"/>
  <c r="M175" i="2"/>
  <c r="M145" i="2"/>
  <c r="N108" i="2"/>
  <c r="M108" i="2"/>
  <c r="M73" i="2"/>
  <c r="N73" i="2"/>
  <c r="M138" i="2"/>
  <c r="M137" i="2"/>
  <c r="M136" i="2"/>
  <c r="M135" i="2"/>
  <c r="M134" i="2"/>
  <c r="M133" i="2"/>
  <c r="M132" i="2"/>
  <c r="M131" i="2"/>
  <c r="M130" i="2"/>
  <c r="M129" i="2"/>
  <c r="M128" i="2"/>
  <c r="M127" i="2"/>
  <c r="M126" i="2"/>
  <c r="M125" i="2"/>
  <c r="M124" i="2"/>
  <c r="M123" i="2"/>
  <c r="M122" i="2"/>
  <c r="M121" i="2"/>
  <c r="M120" i="2"/>
  <c r="M119" i="2"/>
  <c r="M118" i="2"/>
  <c r="M117" i="2"/>
  <c r="M116" i="2"/>
  <c r="M115" i="2"/>
  <c r="M114" i="2"/>
  <c r="M113" i="2"/>
  <c r="M112" i="2"/>
  <c r="M111" i="2"/>
  <c r="M110" i="2"/>
  <c r="M109" i="2"/>
  <c r="N38" i="3"/>
  <c r="N3" i="3"/>
  <c r="M39" i="3"/>
  <c r="M40" i="3"/>
  <c r="M41" i="3"/>
  <c r="M42" i="3"/>
  <c r="M43" i="3"/>
  <c r="M44" i="3"/>
  <c r="M45" i="3"/>
  <c r="M46" i="3"/>
  <c r="M47" i="3"/>
  <c r="M48" i="3"/>
  <c r="M49" i="3"/>
  <c r="M50" i="3"/>
  <c r="M51" i="3"/>
  <c r="M52" i="3"/>
  <c r="M53" i="3"/>
  <c r="M54" i="3"/>
  <c r="M55" i="3"/>
  <c r="M56" i="3"/>
  <c r="M57" i="3"/>
  <c r="M58" i="3"/>
  <c r="M59" i="3"/>
  <c r="M60" i="3"/>
  <c r="M61" i="3"/>
  <c r="M62" i="3"/>
  <c r="M63" i="3"/>
  <c r="M64" i="3"/>
  <c r="M65" i="3"/>
  <c r="M66" i="3"/>
  <c r="M67" i="3"/>
  <c r="M68" i="3"/>
  <c r="M38" i="3"/>
  <c r="M3" i="3"/>
  <c r="M4" i="3"/>
  <c r="M5" i="3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30" i="3"/>
  <c r="M31" i="3"/>
  <c r="M32" i="3"/>
  <c r="M33" i="3"/>
  <c r="M74" i="2"/>
  <c r="M75" i="2"/>
  <c r="M76" i="2"/>
  <c r="M77" i="2"/>
  <c r="M78" i="2"/>
  <c r="M79" i="2"/>
  <c r="M80" i="2"/>
  <c r="M81" i="2"/>
  <c r="M82" i="2"/>
  <c r="M83" i="2"/>
  <c r="M84" i="2"/>
  <c r="M85" i="2"/>
  <c r="M86" i="2"/>
  <c r="M87" i="2"/>
  <c r="M88" i="2"/>
  <c r="M89" i="2"/>
  <c r="M90" i="2"/>
  <c r="M91" i="2"/>
  <c r="M92" i="2"/>
  <c r="M93" i="2"/>
  <c r="M94" i="2"/>
  <c r="M95" i="2"/>
  <c r="M96" i="2"/>
  <c r="M97" i="2"/>
  <c r="M98" i="2"/>
  <c r="M99" i="2"/>
  <c r="M100" i="2"/>
  <c r="M101" i="2"/>
  <c r="M102" i="2"/>
  <c r="M103" i="2"/>
  <c r="M38" i="2"/>
  <c r="N38" i="2"/>
  <c r="M39" i="2"/>
  <c r="M40" i="2"/>
  <c r="M41" i="2"/>
  <c r="M42" i="2"/>
  <c r="M43" i="2"/>
  <c r="M44" i="2"/>
  <c r="M45" i="2"/>
  <c r="M46" i="2"/>
  <c r="M47" i="2"/>
  <c r="M48" i="2"/>
  <c r="M49" i="2"/>
  <c r="M50" i="2"/>
  <c r="M51" i="2"/>
  <c r="M52" i="2"/>
  <c r="M53" i="2"/>
  <c r="M54" i="2"/>
  <c r="M55" i="2"/>
  <c r="M56" i="2"/>
  <c r="M57" i="2"/>
  <c r="M58" i="2"/>
  <c r="M59" i="2"/>
  <c r="M60" i="2"/>
  <c r="M61" i="2"/>
  <c r="M62" i="2"/>
  <c r="M63" i="2"/>
  <c r="M64" i="2"/>
  <c r="M65" i="2"/>
  <c r="M66" i="2"/>
  <c r="M67" i="2"/>
  <c r="M68" i="2"/>
  <c r="M3" i="2"/>
  <c r="M4" i="2"/>
  <c r="M5" i="2"/>
  <c r="M6" i="2"/>
  <c r="M7" i="2"/>
  <c r="M8" i="2"/>
  <c r="M9" i="2"/>
  <c r="M10" i="2"/>
  <c r="M11" i="2"/>
  <c r="M12" i="2"/>
  <c r="M13" i="2"/>
  <c r="M14" i="2"/>
  <c r="M15" i="2"/>
  <c r="M16" i="2"/>
  <c r="M17" i="2"/>
  <c r="M18" i="2"/>
  <c r="M19" i="2"/>
  <c r="M20" i="2"/>
  <c r="M21" i="2"/>
  <c r="M22" i="2"/>
  <c r="M23" i="2"/>
  <c r="M24" i="2"/>
  <c r="M25" i="2"/>
  <c r="M26" i="2"/>
  <c r="M27" i="2"/>
  <c r="M28" i="2"/>
  <c r="M29" i="2"/>
  <c r="M30" i="2"/>
  <c r="M31" i="2"/>
  <c r="M32" i="2"/>
  <c r="M33" i="2"/>
  <c r="FR9" i="8"/>
  <c r="FO43" i="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tc={A2C7D165-0429-4787-92B0-2195FD2FF769}</author>
    <author>tc={D98D97D9-BE15-4272-8314-E73071F7ABBA}</author>
    <author>tc={0A5AD847-6B72-4E66-96AB-3CD210EDEB4C}</author>
  </authors>
  <commentList>
    <comment ref="A467" authorId="0" shapeId="0" xr:uid="{A2C7D165-0429-4787-92B0-2195FD2FF769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4250 rpm</t>
      </text>
    </comment>
    <comment ref="A485" authorId="1" shapeId="0" xr:uid="{D98D97D9-BE15-4272-8314-E73071F7ABBA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4 pás</t>
      </text>
    </comment>
    <comment ref="A503" authorId="2" shapeId="0" xr:uid="{0A5AD847-6B72-4E66-96AB-3CD210EDEB4C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2 pás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tc={08606886-4469-4EFA-9283-865959834D75}</author>
    <author>tc={20198D23-7217-44C0-8E34-2D71A1C4309F}</author>
  </authors>
  <commentList>
    <comment ref="A140" authorId="0" shapeId="0" xr:uid="{08606886-4469-4EFA-9283-865959834D75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4250 rpm</t>
      </text>
    </comment>
    <comment ref="A158" authorId="1" shapeId="0" xr:uid="{20198D23-7217-44C0-8E34-2D71A1C4309F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2 pás</t>
      </text>
    </comment>
  </commentList>
</comments>
</file>

<file path=xl/sharedStrings.xml><?xml version="1.0" encoding="utf-8"?>
<sst xmlns="http://schemas.openxmlformats.org/spreadsheetml/2006/main" count="1214" uniqueCount="366">
  <si>
    <t xml:space="preserve">1) LV,  68" Propeller, 2 blades, 6000 RPM </t>
  </si>
  <si>
    <t>LV</t>
  </si>
  <si>
    <t xml:space="preserve">1) MV,  68" Propeller, 2 blades, 6000 RPM </t>
  </si>
  <si>
    <t>MV</t>
  </si>
  <si>
    <t xml:space="preserve">2) LV, 47" Propeller , 2 blades , 6000 RPM </t>
  </si>
  <si>
    <t xml:space="preserve">4) LV, 68" Propeller , 2 blades, 5500 RPM </t>
  </si>
  <si>
    <t>3) MV,  68" Propeller, 3 blades, 5500 RPM , V = 15 m/s</t>
  </si>
  <si>
    <t xml:space="preserve">3) LV, 47" Propeller , 3 blades, , 6000 RPM </t>
  </si>
  <si>
    <t xml:space="preserve">5) LV, 68" Propeller , 2 blades, 3500 RPM </t>
  </si>
  <si>
    <t xml:space="preserve">8) MV, 63" Propeller , 3 blades, V = 30 m/s, 4000 RPM </t>
  </si>
  <si>
    <t xml:space="preserve">17) LV, 68" Propeller , 2 blades, V = 30 m/s, 3600 RPM </t>
  </si>
  <si>
    <t xml:space="preserve">9) MV, 55" Propeller , 3 blades, V = 31 m/s, 4500 RPM </t>
  </si>
  <si>
    <t xml:space="preserve">6) LV,  68" Propeller, 3 blades, 6000 RPM </t>
  </si>
  <si>
    <t xml:space="preserve">2) MV, 47" Propeller , 3 blades , 6000 RPM </t>
  </si>
  <si>
    <t xml:space="preserve">16) LV, 68" Propeller , 3 blades, V = 30 m/s, 3600 RPM </t>
  </si>
  <si>
    <t xml:space="preserve">4) MV, 47" Propeller , 3 blades,  V = 15 m/s, 6000 RPM </t>
  </si>
  <si>
    <t>7) LV,  68" Propeller, 3 blades, 5500 RPM , V = 15 m/s</t>
  </si>
  <si>
    <t xml:space="preserve">15) LV, 55" Propeller , 3 blades, V = 30 m/s, 4500 RPM </t>
  </si>
  <si>
    <t xml:space="preserve">5) MV, 47" Propeller , 3 blades, , V = 15 m/s, 4000 RPM </t>
  </si>
  <si>
    <t>8) LV,  68" Propeller, 5 blades, 5500 RPM , V = 15 m/s</t>
  </si>
  <si>
    <t xml:space="preserve">18) LV, 55" Propeller , 3 blades, V = 30 m/s, 4000 RPM </t>
  </si>
  <si>
    <t xml:space="preserve">6) MV, 47" Propeller , 3 blades, V = 15 m/s, 3000 RPM </t>
  </si>
  <si>
    <t xml:space="preserve">9) LV, 47" Propeller , 3 blades,  V = 15 m/s, 6000 RPM </t>
  </si>
  <si>
    <t xml:space="preserve">7) MV, 47" Propeller , 3 blades, V = 15 m/s, 2000 RPM </t>
  </si>
  <si>
    <t xml:space="preserve">10) LV, 47" Propeller , 3 blades, V = 15 m/s, 4000 RPM </t>
  </si>
  <si>
    <t xml:space="preserve">21) LV, 47" Propeller , 2 blades, V = 30 m/s, 4000 RPM </t>
  </si>
  <si>
    <t xml:space="preserve">13) MV, 47" Propeller , 3 blades, V = 30 m/s, 4000 RPM </t>
  </si>
  <si>
    <t xml:space="preserve">11) LV, 47" Propeller , 3 blades, V = 15 m/s, 3000 RPM </t>
  </si>
  <si>
    <t xml:space="preserve">12) LV, 47" Propeller , 3 blades, V = 15 m/s, 2000 RPM </t>
  </si>
  <si>
    <t xml:space="preserve">19) LV, 47" Propeller , 3 blades, V = 30 m/s, 4250 RPM </t>
  </si>
  <si>
    <t xml:space="preserve">13) LV, 47" Propeller , 3 blades, V = 30 m/s, 4000 RPM </t>
  </si>
  <si>
    <t>14) LV, 63" Propeller , 3 blades, V = 31 m/s, 4000 RPM</t>
  </si>
  <si>
    <t xml:space="preserve">20) LV, 47" Propeller , 4 blades, V = 31 m/s, 4000 RPM </t>
  </si>
  <si>
    <t>V (m/s)</t>
  </si>
  <si>
    <t>rpm</t>
  </si>
  <si>
    <t>DBeta</t>
  </si>
  <si>
    <t>T(N)</t>
  </si>
  <si>
    <t>Q (N-m)</t>
  </si>
  <si>
    <t>Pshaft (W)</t>
  </si>
  <si>
    <t>Volts</t>
  </si>
  <si>
    <t>Amps</t>
  </si>
  <si>
    <t>effmotor</t>
  </si>
  <si>
    <t>effprop</t>
  </si>
  <si>
    <t>adv</t>
  </si>
  <si>
    <t>CT</t>
  </si>
  <si>
    <t>CP</t>
  </si>
  <si>
    <t>DV (m/s)</t>
  </si>
  <si>
    <t>eff</t>
  </si>
  <si>
    <t>Pelec</t>
  </si>
  <si>
    <t>Pprop</t>
  </si>
  <si>
    <t>cl_avg</t>
  </si>
  <si>
    <t>cd_avg</t>
  </si>
  <si>
    <t>r (m)</t>
  </si>
  <si>
    <t>c (m)</t>
  </si>
  <si>
    <t>Beta (º)</t>
  </si>
  <si>
    <t xml:space="preserve">r_R </t>
  </si>
  <si>
    <t>Pitch (pol)</t>
  </si>
  <si>
    <t xml:space="preserve">Vel_design = 38 m/s </t>
  </si>
  <si>
    <t xml:space="preserve">Vel_design = 41 m/s </t>
  </si>
  <si>
    <t xml:space="preserve">Vel_design = 35 m/s </t>
  </si>
  <si>
    <t xml:space="preserve">Vel_design = 37 m/s </t>
  </si>
  <si>
    <t xml:space="preserve">Vel_design = 15 m/s </t>
  </si>
  <si>
    <t>Resultado não converge em toda a faixa testada</t>
  </si>
  <si>
    <t xml:space="preserve">14) LV, 63" Propeller , 3 blades, V = 31 m/s, 4000 RPM </t>
  </si>
  <si>
    <t xml:space="preserve">R = 800 mm </t>
  </si>
  <si>
    <t xml:space="preserve">R = 700 mm </t>
  </si>
  <si>
    <t xml:space="preserve">22) LV, 68" Propeller , 2 blades, 3000 RPM </t>
  </si>
  <si>
    <t>Não convergiu entre 42 m/s e  23 m/s</t>
  </si>
  <si>
    <t xml:space="preserve">23) LV, 68" Propeller , 3 blades, 3500 RPM </t>
  </si>
  <si>
    <t>Pitch (in)</t>
  </si>
  <si>
    <t>Pitch (m)</t>
  </si>
  <si>
    <t xml:space="preserve">24) LV, 68" Propeller , 3 blades, 3000 RPM </t>
  </si>
  <si>
    <t>25) LV, 68" Propeller , 2 blades, 3500 RPM, 50 kW</t>
  </si>
  <si>
    <t>26) LV, 68" Propeller , 2 blades, 3500 RPM, 50 kW</t>
  </si>
  <si>
    <t xml:space="preserve">Vel_design = 42 m/s </t>
  </si>
  <si>
    <t>27) LV, 68" Propeller , 2 blades, 3000 RPM, 50 kW</t>
  </si>
  <si>
    <t>28) LV, 68" Propeller , 3 blades, 3500 RPM, 50 kW</t>
  </si>
  <si>
    <t>29) LV, 68" Propeller , 2 blades, 3000 RPM, 50 kW</t>
  </si>
  <si>
    <t xml:space="preserve">Vel_design = 39 m/s </t>
  </si>
  <si>
    <t>30) LV, 68" Propeller , 3 blades, 3000 RPM, 75 kW</t>
  </si>
  <si>
    <t>31) LV, 68" Propeller , 3 blades, 3500 RPM, 75 kW</t>
  </si>
  <si>
    <t>32) LV, 68" Propeller , 3 blades, 3500 RPM, 75 kW</t>
  </si>
  <si>
    <t xml:space="preserve">Vel_design = 30 m/s </t>
  </si>
  <si>
    <t>33) LV, 68" Propeller , 2 blades, 4000 RPM, 50 kW</t>
  </si>
  <si>
    <t xml:space="preserve">Vel_design = 33 m/s </t>
  </si>
  <si>
    <t>34) LV, 68" Propeller , 2 blades, 5000 RPM, 50 kW</t>
  </si>
  <si>
    <t>35) LV, 68" Propeller , 2 blades, 3000 RPM, 50 kW</t>
  </si>
  <si>
    <t xml:space="preserve">Vel_design = 2 m/s </t>
  </si>
  <si>
    <t>Em 3000 RPM</t>
  </si>
  <si>
    <t>P_ele = 67,78 kW</t>
  </si>
  <si>
    <t>T = 2109 N</t>
  </si>
  <si>
    <t>RPM OP = 3000 RPM</t>
  </si>
  <si>
    <t>v (m/s)</t>
  </si>
  <si>
    <t>T (N)</t>
  </si>
  <si>
    <t>P_ele (kW)</t>
  </si>
  <si>
    <t>36) LV, 68" Propeller , 2 blades, 6000 RPM, 50 kW</t>
  </si>
  <si>
    <t>37) LV, 68" Propeller , 2 blades, 2000 RPM, 50 kW</t>
  </si>
  <si>
    <t>Não convergiu entre 0 m/s e  15 m/s</t>
  </si>
  <si>
    <t>38) LV, 68" Propeller , 2 blades, 3500 RPM, 50 kW</t>
  </si>
  <si>
    <t>P_ele = 39,79 kW</t>
  </si>
  <si>
    <t>T = 1186 N</t>
  </si>
  <si>
    <t>39) LV, 68" Propeller , 2 blades, 2800 RPM, 50 kW</t>
  </si>
  <si>
    <t>Não convergiu entre 0 m/s e  10 m/s</t>
  </si>
  <si>
    <t>40) LV, 68" Propeller , 2 blades, 3100 RPM, 50 kW</t>
  </si>
  <si>
    <t>P_ele = 61.88 kW</t>
  </si>
  <si>
    <t>T = 1938 N</t>
  </si>
  <si>
    <t>41) LV, 68" Propeller , 2 blades, 2900 RPM, 50 kW</t>
  </si>
  <si>
    <t>42) LV, 68" Propeller , 3 blades, 3000 RPM, 50 kW</t>
  </si>
  <si>
    <t>P_ele = 68.3 kW</t>
  </si>
  <si>
    <t>T = 2171 N</t>
  </si>
  <si>
    <t>43) LV, 63" Propeller , 2 blades, 3000 RPM, 50 kW</t>
  </si>
  <si>
    <t>P_ele = 67.62 kW</t>
  </si>
  <si>
    <t>T = 2008 N</t>
  </si>
  <si>
    <t>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</t>
  </si>
  <si>
    <t>Radius (m)</t>
  </si>
  <si>
    <t>Radius</t>
  </si>
  <si>
    <t>Beta P34</t>
  </si>
  <si>
    <t>Beta P35</t>
  </si>
  <si>
    <t>Beta P36</t>
  </si>
  <si>
    <t>Beta P37</t>
  </si>
  <si>
    <t>Beta P38</t>
  </si>
  <si>
    <t>Beta P39</t>
  </si>
  <si>
    <t>Beta P40</t>
  </si>
  <si>
    <t>Beta P27</t>
  </si>
  <si>
    <t>Delta_Beta</t>
  </si>
  <si>
    <t>Resultado não convrge em toda a faixa testada</t>
  </si>
  <si>
    <t>PROPELLER 68" - RPM 3000 - 3 Blades - EMRAX 228</t>
  </si>
  <si>
    <t>MTOW - Sem redundâncias para falha</t>
  </si>
  <si>
    <t xml:space="preserve">kg </t>
  </si>
  <si>
    <t>MTOW - ESCs Bamocar Unitek</t>
  </si>
  <si>
    <t>MTOW - ESCs Cascadia</t>
  </si>
  <si>
    <t xml:space="preserve">Quantidade de motores </t>
  </si>
  <si>
    <t xml:space="preserve">MTOW - No variable pitch </t>
  </si>
  <si>
    <t>Pitch 31" - Hover</t>
  </si>
  <si>
    <t>Pitch 32" - Hover</t>
  </si>
  <si>
    <t xml:space="preserve">Pitch 32.5" </t>
  </si>
  <si>
    <t>Pitch 33" - Hover</t>
  </si>
  <si>
    <t>Pitch 34" - Cruise</t>
  </si>
  <si>
    <t xml:space="preserve">Pitch 34.5" </t>
  </si>
  <si>
    <t>Pitch 25"</t>
  </si>
  <si>
    <t>Pitch 24"</t>
  </si>
  <si>
    <t>Pitch 23" - Hover</t>
  </si>
  <si>
    <t>Pitch 26" - Hover</t>
  </si>
  <si>
    <t>Pitch 27" - Hover</t>
  </si>
  <si>
    <t>Pitch 28" - Hover</t>
  </si>
  <si>
    <t>Pitch 29" - Hover</t>
  </si>
  <si>
    <t>Pitch 30" - Hover</t>
  </si>
  <si>
    <t xml:space="preserve">r </t>
  </si>
  <si>
    <t>c</t>
  </si>
  <si>
    <t>x_r</t>
  </si>
  <si>
    <t xml:space="preserve">Pitch  </t>
  </si>
  <si>
    <t>Pitch 35"</t>
  </si>
  <si>
    <t>Pitch 36" - Cruise</t>
  </si>
  <si>
    <t>Pitch 37" - Cruise</t>
  </si>
  <si>
    <t>Pitch 38" - Cruise</t>
  </si>
  <si>
    <t>Pitch 39" - Cruise</t>
  </si>
  <si>
    <t>Pitch 40" - Cruise</t>
  </si>
  <si>
    <t>Pitch 42" - Cruise</t>
  </si>
  <si>
    <t>Pitch</t>
  </si>
  <si>
    <t xml:space="preserve">Pitch </t>
  </si>
  <si>
    <t xml:space="preserve">Desired pitch </t>
  </si>
  <si>
    <t>Delta_angle</t>
  </si>
  <si>
    <t>Sem redundâncias</t>
  </si>
  <si>
    <t>ESCs Bamocar</t>
  </si>
  <si>
    <t>ESC Cascadia</t>
  </si>
  <si>
    <t xml:space="preserve">Thrust (kgf) </t>
  </si>
  <si>
    <t xml:space="preserve">No variable pitch </t>
  </si>
  <si>
    <t xml:space="preserve">Total Thrust (kgf) </t>
  </si>
  <si>
    <t>P_elec (kW)</t>
  </si>
  <si>
    <t>P_elec</t>
  </si>
  <si>
    <t>Excede potência máxima do motor</t>
  </si>
  <si>
    <t>Thrust (kgf) - V_38 m/s</t>
  </si>
  <si>
    <t>Thrust (kgf) - V_39 m/s</t>
  </si>
  <si>
    <t>Thrust (kgf) - V_40 m/s</t>
  </si>
  <si>
    <t>P_elec (Kw)</t>
  </si>
  <si>
    <t xml:space="preserve">Thrust Ratio </t>
  </si>
  <si>
    <t>*</t>
  </si>
  <si>
    <t>P_elec (kW) - V_38 m/s</t>
  </si>
  <si>
    <t>P_elec (kW) - V_39 m/s</t>
  </si>
  <si>
    <t>P_elec (kW) - V_40 m/s</t>
  </si>
  <si>
    <t>V_prop (km/h)</t>
  </si>
  <si>
    <t xml:space="preserve">MTOW - Sem redundâncias </t>
  </si>
  <si>
    <t> </t>
  </si>
  <si>
    <t>MTOW - ESCs Bamocar</t>
  </si>
  <si>
    <t xml:space="preserve">V_max </t>
  </si>
  <si>
    <t xml:space="preserve">1 p 1 </t>
  </si>
  <si>
    <t xml:space="preserve">880 kgf </t>
  </si>
  <si>
    <t xml:space="preserve">2300 RPM </t>
  </si>
  <si>
    <t>250 Kw</t>
  </si>
  <si>
    <t>1 p 3</t>
  </si>
  <si>
    <t xml:space="preserve">1140 kgf </t>
  </si>
  <si>
    <t xml:space="preserve">1 p 4 </t>
  </si>
  <si>
    <t xml:space="preserve">1228 kgf </t>
  </si>
  <si>
    <t xml:space="preserve">1 p 5 </t>
  </si>
  <si>
    <t xml:space="preserve">1310 kgf </t>
  </si>
  <si>
    <t xml:space="preserve">MTOW - ESCs Cascadia, sem pitch variável </t>
  </si>
  <si>
    <t>PROPELLER 68" - RPM 3000 - 3 Blades  - EMRAX 268</t>
  </si>
  <si>
    <t>Pitch 29"</t>
  </si>
  <si>
    <t xml:space="preserve">Pitch 30" </t>
  </si>
  <si>
    <t xml:space="preserve">Pitch 31" </t>
  </si>
  <si>
    <t xml:space="preserve">Pitch 32" </t>
  </si>
  <si>
    <t>Pitch 33"</t>
  </si>
  <si>
    <t>Pitch 50" - Cruise</t>
  </si>
  <si>
    <t>Baseline</t>
  </si>
  <si>
    <t>Pitch 22" - Moya 256</t>
  </si>
  <si>
    <t>Prop 62x24" - Moya 256</t>
  </si>
  <si>
    <t>Thrust (kgf) - 40 m/s</t>
  </si>
  <si>
    <t>P_elec (kW) - 40 m/s</t>
  </si>
  <si>
    <t>|45|</t>
  </si>
  <si>
    <t>|50|</t>
  </si>
  <si>
    <t>Pitch 40"</t>
  </si>
  <si>
    <t>Pitch 40" Modified</t>
  </si>
  <si>
    <t>[mm]</t>
  </si>
  <si>
    <t>[in]</t>
  </si>
  <si>
    <t>Mach</t>
  </si>
  <si>
    <t>V_tip</t>
  </si>
  <si>
    <t>V_ang</t>
  </si>
  <si>
    <t>R</t>
  </si>
  <si>
    <t>RPM</t>
  </si>
  <si>
    <t>600 mm</t>
  </si>
  <si>
    <t>47"</t>
  </si>
  <si>
    <t>V_prop</t>
  </si>
  <si>
    <t>700 mm</t>
  </si>
  <si>
    <t>55"</t>
  </si>
  <si>
    <t>freq (rpm)</t>
  </si>
  <si>
    <t>800 mm</t>
  </si>
  <si>
    <t>63"</t>
  </si>
  <si>
    <t>freq (Hz)</t>
  </si>
  <si>
    <t>863 mm</t>
  </si>
  <si>
    <t>68"</t>
  </si>
  <si>
    <t>&lt;= limite geometrico</t>
  </si>
  <si>
    <t>V_prop (in/s)</t>
  </si>
  <si>
    <t>Test number</t>
  </si>
  <si>
    <t>Motor Voltage</t>
  </si>
  <si>
    <t>Diameter (m)</t>
  </si>
  <si>
    <t>Diameter (in)</t>
  </si>
  <si>
    <t>Blades</t>
  </si>
  <si>
    <t>Speed (rpm)</t>
  </si>
  <si>
    <t>Vel_design (m/s)</t>
  </si>
  <si>
    <t>Input Thrust (N)</t>
  </si>
  <si>
    <t>Input Power (kW)</t>
  </si>
  <si>
    <t>-</t>
  </si>
  <si>
    <t>Helicopters Analysed</t>
  </si>
  <si>
    <t>Data</t>
  </si>
  <si>
    <t>Robinson R22</t>
  </si>
  <si>
    <t>Robinson R44</t>
  </si>
  <si>
    <t>Bell 505</t>
  </si>
  <si>
    <t>H125</t>
  </si>
  <si>
    <t xml:space="preserve">Manufacturer [-] </t>
  </si>
  <si>
    <t>Robinson Helicopters</t>
  </si>
  <si>
    <t>Bell Helicopters</t>
  </si>
  <si>
    <t>Airbus Helicopters</t>
  </si>
  <si>
    <t>MTOW [kg]</t>
  </si>
  <si>
    <t>Power at Takeoff [kW]</t>
  </si>
  <si>
    <t>Continuous Power [kW]</t>
  </si>
  <si>
    <t>Power at Takeoff [hp]</t>
  </si>
  <si>
    <t>Continuous Power [hp]</t>
  </si>
  <si>
    <t>Blade Efficiency [-]</t>
  </si>
  <si>
    <t>Blade Diamter [m]</t>
  </si>
  <si>
    <t>Blade Diameter [in]</t>
  </si>
  <si>
    <t>ICE [-]</t>
  </si>
  <si>
    <t>Lycoming O-320</t>
  </si>
  <si>
    <t>Lycoming O-540</t>
  </si>
  <si>
    <t>Safran Arrius 2R</t>
  </si>
  <si>
    <t>Safran Arriel 2D</t>
  </si>
  <si>
    <t>Thrust Ratio Calculations</t>
  </si>
  <si>
    <t>Static Thrust [kgf]</t>
  </si>
  <si>
    <t>Thrust Ratio [-]</t>
  </si>
  <si>
    <t>Sources</t>
  </si>
  <si>
    <t>https://aviation.stackexchange.com/questions/69973/how-much-horsepower-to-weight-is-required-for-a-11-thrust-ratio</t>
  </si>
  <si>
    <t>https://robinsonheli.com/wp-content/uploads/2020/06/r44_poh_1.pdf</t>
  </si>
  <si>
    <t>https://breakingdefense.com/2015/01/its-a-bird-its-a-plane-no-its-aircraft-that-flies-like-a-bird/</t>
  </si>
  <si>
    <t>https://www.airbus.com/en/products-services/helicopters/civil-helicopters/h125/h125-technical-information</t>
  </si>
  <si>
    <t>https://www.bellflight.com/products/bell-505</t>
  </si>
  <si>
    <t>0.75769</t>
  </si>
  <si>
    <t>0.65712</t>
  </si>
  <si>
    <t>0.57985</t>
  </si>
  <si>
    <t>0.51899</t>
  </si>
  <si>
    <t>0.47007</t>
  </si>
  <si>
    <t>0.43005</t>
  </si>
  <si>
    <t>0.3968</t>
  </si>
  <si>
    <t>0.36882</t>
  </si>
  <si>
    <t>0.34499</t>
  </si>
  <si>
    <t>0.32449</t>
  </si>
  <si>
    <t>0.30669</t>
  </si>
  <si>
    <t>0.29112</t>
  </si>
  <si>
    <t>0.27739</t>
  </si>
  <si>
    <t>0.26521</t>
  </si>
  <si>
    <t>0.25434</t>
  </si>
  <si>
    <t>0.24456</t>
  </si>
  <si>
    <t>0.2357</t>
  </si>
  <si>
    <t>0.2276</t>
  </si>
  <si>
    <t>0.22011</t>
  </si>
  <si>
    <t>0.21306</t>
  </si>
  <si>
    <t>0.20626</t>
  </si>
  <si>
    <t>0.19947</t>
  </si>
  <si>
    <t>0.19233</t>
  </si>
  <si>
    <t>0.18436</t>
  </si>
  <si>
    <t>0.1748</t>
  </si>
  <si>
    <t>0.16247</t>
  </si>
  <si>
    <t>0.14537</t>
  </si>
  <si>
    <t>0.11959</t>
  </si>
  <si>
    <t>0.073444</t>
  </si>
  <si>
    <t>0.042729</t>
  </si>
  <si>
    <t>0.8932</t>
  </si>
  <si>
    <t>42.387001459124</t>
  </si>
  <si>
    <t>36.760301459124</t>
  </si>
  <si>
    <t>32.638701459124</t>
  </si>
  <si>
    <t>29.510301459124</t>
  </si>
  <si>
    <t>27.060501459124</t>
  </si>
  <si>
    <t>25.090601459124</t>
  </si>
  <si>
    <t>23.470201459124</t>
  </si>
  <si>
    <t>22.111301459124</t>
  </si>
  <si>
    <t>20.952401459124</t>
  </si>
  <si>
    <t>19.949501459124</t>
  </si>
  <si>
    <t>19.060501459124</t>
  </si>
  <si>
    <t>18.291101459124</t>
  </si>
  <si>
    <t>17.593201459124</t>
  </si>
  <si>
    <t>16.962301459124</t>
  </si>
  <si>
    <t>16.387301459124</t>
  </si>
  <si>
    <t>15.859201459124</t>
  </si>
  <si>
    <t>15.371001459124</t>
  </si>
  <si>
    <t>14.916501459124</t>
  </si>
  <si>
    <t>14.491101459124</t>
  </si>
  <si>
    <t>14.090601459124</t>
  </si>
  <si>
    <t>13.711701459124</t>
  </si>
  <si>
    <t>13.351401459124</t>
  </si>
  <si>
    <t>13.007301459124</t>
  </si>
  <si>
    <t>12.677101459124</t>
  </si>
  <si>
    <t>12.358901459124</t>
  </si>
  <si>
    <t>12.051001459124</t>
  </si>
  <si>
    <t>11.751801459124</t>
  </si>
  <si>
    <t>11.459901459124</t>
  </si>
  <si>
    <t>11.173701459124</t>
  </si>
  <si>
    <t>10.891801459124</t>
  </si>
  <si>
    <t>10.752501459124</t>
  </si>
  <si>
    <t>0.119351100811124</t>
  </si>
  <si>
    <t>0.149478563151796</t>
  </si>
  <si>
    <t>0.178447276940904</t>
  </si>
  <si>
    <t>0.208574739281576</t>
  </si>
  <si>
    <t>0.238702201622248</t>
  </si>
  <si>
    <t>0.26882966396292</t>
  </si>
  <si>
    <t>0.298957126303592</t>
  </si>
  <si>
    <t>0.3279258400927</t>
  </si>
  <si>
    <t>0.358053302433372</t>
  </si>
  <si>
    <t>0.388180764774044</t>
  </si>
  <si>
    <t>0.418308227114716</t>
  </si>
  <si>
    <t>0.447276940903824</t>
  </si>
  <si>
    <t>0.477404403244496</t>
  </si>
  <si>
    <t>0.507531865585168</t>
  </si>
  <si>
    <t>0.53765932792584</t>
  </si>
  <si>
    <t>0.566628041714948</t>
  </si>
  <si>
    <t>0.59675550405562</t>
  </si>
  <si>
    <t>0.626882966396292</t>
  </si>
  <si>
    <t>0.657010428736964</t>
  </si>
  <si>
    <t>0.687137891077636</t>
  </si>
  <si>
    <t>0.716106604866744</t>
  </si>
  <si>
    <t>0.746234067207416</t>
  </si>
  <si>
    <t>0.776361529548088</t>
  </si>
  <si>
    <t>0.80648899188876</t>
  </si>
  <si>
    <t>0.835457705677868</t>
  </si>
  <si>
    <t>0.86558516801854</t>
  </si>
  <si>
    <t>0.895712630359212</t>
  </si>
  <si>
    <t>0.925840092699884</t>
  </si>
  <si>
    <t>0.954808806488992</t>
  </si>
  <si>
    <t>0.984936268829664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</si>
</sst>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"/>
    <numFmt numFmtId="165" formatCode="0.000"/>
    <numFmt numFmtId="166" formatCode="0.0"/>
  </numFmts>
  <fonts count="16" x14ac:knownFonts="1">
    <font>
      <sz val="11"/>
      <color theme="1"/>
      <name val="Aptos Narrow"/>
      <family val="2"/>
      <scheme val="minor"/>
    </font>
    <font>
      <u/>
      <sz val="11"/>
      <color theme="1"/>
      <name val="Aptos Narrow"/>
      <family val="2"/>
      <scheme val="minor"/>
    </font>
    <font>
      <sz val="11"/>
      <color theme="7" tint="0.39997558519241921"/>
      <name val="Aptos Narrow"/>
      <family val="2"/>
      <scheme val="minor"/>
    </font>
    <font>
      <sz val="14"/>
      <color theme="7" tint="0.39997558519241921"/>
      <name val="Aptos Narrow"/>
      <family val="2"/>
      <scheme val="minor"/>
    </font>
    <font>
      <sz val="14"/>
      <color theme="3"/>
      <name val="Aptos Narrow"/>
      <family val="2"/>
      <scheme val="minor"/>
    </font>
    <font>
      <u/>
      <sz val="14"/>
      <color theme="7" tint="0.39997558519241921"/>
      <name val="Aptos Narrow"/>
      <family val="2"/>
      <scheme val="minor"/>
    </font>
    <font>
      <strike/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u/>
      <sz val="11"/>
      <color theme="1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b/>
      <sz val="18"/>
      <color theme="1"/>
      <name val="Aptos Narrow"/>
      <family val="2"/>
      <scheme val="minor"/>
    </font>
    <font>
      <sz val="13.5"/>
      <color rgb="FF000000"/>
      <name val="Times New Roman"/>
      <charset val="1"/>
    </font>
    <font>
      <sz val="8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4"/>
      <color theme="1"/>
      <name val="Aptos Narrow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749992370372631"/>
        <bgColor indexed="64"/>
      </patternFill>
    </fill>
  </fills>
  <borders count="43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rgb="FF000000"/>
      </bottom>
      <diagonal/>
    </border>
    <border>
      <left style="thin">
        <color indexed="64"/>
      </left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rgb="FF000000"/>
      </right>
      <top style="thin">
        <color indexed="64"/>
      </top>
      <bottom/>
      <diagonal/>
    </border>
    <border>
      <left style="thin">
        <color rgb="FF000000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9" fontId="7" fillId="0" borderId="0" applyFont="0" applyFill="0" applyBorder="0" applyAlignment="0" applyProtection="0"/>
    <xf numFmtId="0" fontId="14" fillId="0" borderId="0" applyNumberFormat="0" applyFill="0" applyBorder="0" applyAlignment="0" applyProtection="0"/>
  </cellStyleXfs>
  <cellXfs count="253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/>
    <xf numFmtId="0" fontId="0" fillId="0" borderId="1" xfId="0" applyBorder="1"/>
    <xf numFmtId="11" fontId="0" fillId="0" borderId="0" xfId="0" applyNumberFormat="1"/>
    <xf numFmtId="0" fontId="0" fillId="0" borderId="0" xfId="0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0" fillId="6" borderId="0" xfId="0" applyFill="1"/>
    <xf numFmtId="0" fontId="0" fillId="7" borderId="0" xfId="0" applyFill="1"/>
    <xf numFmtId="0" fontId="1" fillId="4" borderId="0" xfId="0" applyFont="1" applyFill="1"/>
    <xf numFmtId="0" fontId="0" fillId="8" borderId="0" xfId="0" applyFill="1"/>
    <xf numFmtId="0" fontId="0" fillId="5" borderId="0" xfId="0" applyFill="1"/>
    <xf numFmtId="0" fontId="0" fillId="0" borderId="5" xfId="0" applyBorder="1"/>
    <xf numFmtId="0" fontId="0" fillId="0" borderId="7" xfId="0" applyBorder="1"/>
    <xf numFmtId="0" fontId="0" fillId="0" borderId="11" xfId="0" applyBorder="1"/>
    <xf numFmtId="0" fontId="0" fillId="0" borderId="11" xfId="0" applyBorder="1" applyAlignment="1">
      <alignment horizontal="center" vertical="center"/>
    </xf>
    <xf numFmtId="0" fontId="0" fillId="0" borderId="0" xfId="0" applyAlignment="1">
      <alignment horizontal="center" vertical="center" indent="1"/>
    </xf>
    <xf numFmtId="0" fontId="6" fillId="0" borderId="0" xfId="0" applyFont="1" applyAlignment="1">
      <alignment horizontal="center" vertical="center" indent="1"/>
    </xf>
    <xf numFmtId="0" fontId="6" fillId="0" borderId="0" xfId="0" applyFont="1" applyAlignment="1">
      <alignment horizontal="center" vertical="center"/>
    </xf>
    <xf numFmtId="0" fontId="1" fillId="0" borderId="1" xfId="0" applyFont="1" applyBorder="1"/>
    <xf numFmtId="2" fontId="0" fillId="0" borderId="0" xfId="0" applyNumberFormat="1"/>
    <xf numFmtId="0" fontId="0" fillId="4" borderId="0" xfId="0" applyFill="1"/>
    <xf numFmtId="0" fontId="6" fillId="0" borderId="0" xfId="0" applyFont="1" applyAlignment="1">
      <alignment horizontal="center"/>
    </xf>
    <xf numFmtId="0" fontId="0" fillId="0" borderId="12" xfId="0" applyBorder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0" borderId="12" xfId="0" applyFill="1" applyBorder="1" applyAlignment="1">
      <alignment horizontal="center" vertical="center"/>
    </xf>
    <xf numFmtId="0" fontId="0" fillId="12" borderId="0" xfId="0" applyFill="1" applyAlignment="1">
      <alignment horizontal="center" vertical="center"/>
    </xf>
    <xf numFmtId="0" fontId="0" fillId="12" borderId="12" xfId="0" applyFill="1" applyBorder="1" applyAlignment="1">
      <alignment horizontal="center" vertical="center"/>
    </xf>
    <xf numFmtId="9" fontId="0" fillId="0" borderId="0" xfId="1" applyFont="1"/>
    <xf numFmtId="164" fontId="0" fillId="0" borderId="0" xfId="0" applyNumberFormat="1"/>
    <xf numFmtId="165" fontId="0" fillId="0" borderId="0" xfId="0" applyNumberFormat="1"/>
    <xf numFmtId="0" fontId="0" fillId="0" borderId="9" xfId="0" applyBorder="1"/>
    <xf numFmtId="0" fontId="8" fillId="0" borderId="0" xfId="0" applyFont="1"/>
    <xf numFmtId="0" fontId="8" fillId="0" borderId="9" xfId="0" applyFont="1" applyBorder="1"/>
    <xf numFmtId="2" fontId="0" fillId="0" borderId="9" xfId="0" applyNumberFormat="1" applyBorder="1"/>
    <xf numFmtId="0" fontId="0" fillId="0" borderId="13" xfId="0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166" fontId="0" fillId="0" borderId="0" xfId="0" applyNumberFormat="1"/>
    <xf numFmtId="164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9" fontId="0" fillId="0" borderId="0" xfId="1" applyFont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17" xfId="0" applyBorder="1"/>
    <xf numFmtId="9" fontId="0" fillId="0" borderId="0" xfId="1" applyFont="1" applyBorder="1"/>
    <xf numFmtId="164" fontId="1" fillId="0" borderId="0" xfId="0" applyNumberFormat="1" applyFont="1"/>
    <xf numFmtId="0" fontId="0" fillId="0" borderId="14" xfId="0" applyBorder="1"/>
    <xf numFmtId="0" fontId="0" fillId="0" borderId="13" xfId="0" applyBorder="1" applyAlignment="1">
      <alignment horizontal="center" vertical="center" wrapText="1"/>
    </xf>
    <xf numFmtId="166" fontId="0" fillId="0" borderId="0" xfId="0" applyNumberFormat="1" applyAlignment="1">
      <alignment horizontal="center" vertical="center"/>
    </xf>
    <xf numFmtId="0" fontId="12" fillId="0" borderId="0" xfId="0" applyFont="1"/>
    <xf numFmtId="0" fontId="0" fillId="12" borderId="18" xfId="0" applyFill="1" applyBorder="1"/>
    <xf numFmtId="0" fontId="0" fillId="12" borderId="12" xfId="0" applyFill="1" applyBorder="1"/>
    <xf numFmtId="0" fontId="1" fillId="0" borderId="17" xfId="0" applyFont="1" applyBorder="1"/>
    <xf numFmtId="0" fontId="0" fillId="0" borderId="19" xfId="0" applyBorder="1"/>
    <xf numFmtId="0" fontId="1" fillId="0" borderId="16" xfId="0" applyFont="1" applyBorder="1"/>
    <xf numFmtId="0" fontId="0" fillId="0" borderId="16" xfId="0" applyBorder="1"/>
    <xf numFmtId="0" fontId="0" fillId="0" borderId="13" xfId="0" applyBorder="1"/>
    <xf numFmtId="165" fontId="0" fillId="0" borderId="0" xfId="1" applyNumberFormat="1" applyFont="1" applyBorder="1"/>
    <xf numFmtId="9" fontId="1" fillId="0" borderId="0" xfId="1" applyFont="1" applyBorder="1"/>
    <xf numFmtId="0" fontId="1" fillId="0" borderId="14" xfId="0" applyFont="1" applyBorder="1"/>
    <xf numFmtId="0" fontId="0" fillId="0" borderId="14" xfId="0" applyBorder="1" applyAlignment="1">
      <alignment horizontal="center" vertical="center"/>
    </xf>
    <xf numFmtId="0" fontId="0" fillId="0" borderId="12" xfId="0" applyBorder="1"/>
    <xf numFmtId="0" fontId="0" fillId="4" borderId="0" xfId="0" applyFill="1" applyAlignment="1">
      <alignment horizontal="center" vertical="center"/>
    </xf>
    <xf numFmtId="0" fontId="0" fillId="12" borderId="0" xfId="0" applyFill="1"/>
    <xf numFmtId="0" fontId="0" fillId="0" borderId="18" xfId="0" applyBorder="1"/>
    <xf numFmtId="0" fontId="0" fillId="0" borderId="20" xfId="0" applyBorder="1" applyAlignment="1">
      <alignment horizontal="center" vertical="center"/>
    </xf>
    <xf numFmtId="166" fontId="0" fillId="0" borderId="20" xfId="0" applyNumberFormat="1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166" fontId="0" fillId="0" borderId="22" xfId="0" applyNumberForma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0" fillId="0" borderId="20" xfId="0" applyBorder="1"/>
    <xf numFmtId="0" fontId="0" fillId="0" borderId="26" xfId="0" applyBorder="1"/>
    <xf numFmtId="0" fontId="0" fillId="0" borderId="24" xfId="0" applyBorder="1"/>
    <xf numFmtId="0" fontId="0" fillId="13" borderId="20" xfId="0" applyFill="1" applyBorder="1"/>
    <xf numFmtId="0" fontId="0" fillId="13" borderId="24" xfId="0" applyFill="1" applyBorder="1"/>
    <xf numFmtId="0" fontId="0" fillId="0" borderId="17" xfId="0" applyBorder="1" applyAlignment="1">
      <alignment horizontal="center"/>
    </xf>
    <xf numFmtId="164" fontId="0" fillId="0" borderId="17" xfId="0" applyNumberFormat="1" applyBorder="1"/>
    <xf numFmtId="0" fontId="0" fillId="13" borderId="24" xfId="0" applyFill="1" applyBorder="1" applyAlignment="1">
      <alignment horizontal="center" vertical="center"/>
    </xf>
    <xf numFmtId="0" fontId="0" fillId="13" borderId="26" xfId="0" applyFill="1" applyBorder="1" applyAlignment="1">
      <alignment horizontal="center" vertical="center"/>
    </xf>
    <xf numFmtId="0" fontId="0" fillId="0" borderId="25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/>
    </xf>
    <xf numFmtId="0" fontId="0" fillId="10" borderId="24" xfId="0" applyFill="1" applyBorder="1" applyAlignment="1">
      <alignment horizontal="center" vertical="center"/>
    </xf>
    <xf numFmtId="0" fontId="0" fillId="0" borderId="21" xfId="0" applyBorder="1"/>
    <xf numFmtId="166" fontId="0" fillId="0" borderId="22" xfId="0" applyNumberFormat="1" applyBorder="1"/>
    <xf numFmtId="0" fontId="0" fillId="0" borderId="25" xfId="0" applyBorder="1"/>
    <xf numFmtId="0" fontId="0" fillId="0" borderId="27" xfId="0" applyBorder="1"/>
    <xf numFmtId="0" fontId="0" fillId="12" borderId="24" xfId="0" applyFill="1" applyBorder="1" applyAlignment="1">
      <alignment horizontal="center" vertical="center"/>
    </xf>
    <xf numFmtId="0" fontId="0" fillId="12" borderId="24" xfId="0" applyFill="1" applyBorder="1" applyAlignment="1">
      <alignment horizontal="center"/>
    </xf>
    <xf numFmtId="166" fontId="0" fillId="0" borderId="0" xfId="0" applyNumberFormat="1" applyAlignment="1">
      <alignment horizontal="center"/>
    </xf>
    <xf numFmtId="0" fontId="0" fillId="15" borderId="29" xfId="0" applyFill="1" applyBorder="1" applyAlignment="1">
      <alignment horizontal="center"/>
    </xf>
    <xf numFmtId="0" fontId="8" fillId="15" borderId="28" xfId="0" applyFont="1" applyFill="1" applyBorder="1" applyAlignment="1">
      <alignment horizontal="center"/>
    </xf>
    <xf numFmtId="0" fontId="8" fillId="16" borderId="7" xfId="0" applyFont="1" applyFill="1" applyBorder="1" applyAlignment="1">
      <alignment horizontal="center" vertical="center"/>
    </xf>
    <xf numFmtId="0" fontId="8" fillId="16" borderId="7" xfId="0" applyFont="1" applyFill="1" applyBorder="1" applyAlignment="1">
      <alignment horizontal="center"/>
    </xf>
    <xf numFmtId="2" fontId="0" fillId="0" borderId="9" xfId="0" applyNumberFormat="1" applyBorder="1" applyAlignment="1">
      <alignment horizontal="center"/>
    </xf>
    <xf numFmtId="0" fontId="8" fillId="16" borderId="5" xfId="0" applyFont="1" applyFill="1" applyBorder="1" applyAlignment="1">
      <alignment horizontal="center"/>
    </xf>
    <xf numFmtId="0" fontId="8" fillId="16" borderId="10" xfId="0" applyFont="1" applyFill="1" applyBorder="1" applyAlignment="1">
      <alignment horizontal="center"/>
    </xf>
    <xf numFmtId="0" fontId="14" fillId="0" borderId="0" xfId="2" applyAlignment="1">
      <alignment horizontal="center" wrapText="1"/>
    </xf>
    <xf numFmtId="0" fontId="14" fillId="0" borderId="0" xfId="2" applyAlignment="1">
      <alignment horizontal="center" vertical="center" wrapText="1"/>
    </xf>
    <xf numFmtId="0" fontId="10" fillId="12" borderId="0" xfId="0" applyFont="1" applyFill="1" applyAlignment="1">
      <alignment horizontal="center"/>
    </xf>
    <xf numFmtId="0" fontId="10" fillId="12" borderId="17" xfId="0" applyFont="1" applyFill="1" applyBorder="1" applyAlignment="1">
      <alignment horizontal="center"/>
    </xf>
    <xf numFmtId="0" fontId="0" fillId="13" borderId="0" xfId="0" applyFill="1"/>
    <xf numFmtId="0" fontId="11" fillId="0" borderId="0" xfId="0" applyFont="1" applyAlignment="1">
      <alignment horizontal="center" vertical="center"/>
    </xf>
    <xf numFmtId="0" fontId="0" fillId="0" borderId="31" xfId="0" applyBorder="1"/>
    <xf numFmtId="0" fontId="11" fillId="0" borderId="17" xfId="0" applyFon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166" fontId="0" fillId="0" borderId="30" xfId="0" applyNumberFormat="1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1" fillId="0" borderId="35" xfId="0" applyFont="1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20" xfId="0" applyBorder="1" applyAlignment="1">
      <alignment horizontal="center"/>
    </xf>
    <xf numFmtId="0" fontId="0" fillId="0" borderId="36" xfId="0" applyBorder="1" applyAlignment="1">
      <alignment horizontal="center" vertical="center"/>
    </xf>
    <xf numFmtId="0" fontId="0" fillId="0" borderId="2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2" borderId="24" xfId="0" applyFill="1" applyBorder="1"/>
    <xf numFmtId="0" fontId="0" fillId="0" borderId="36" xfId="0" applyBorder="1" applyAlignment="1">
      <alignment horizontal="center"/>
    </xf>
    <xf numFmtId="0" fontId="0" fillId="0" borderId="22" xfId="0" applyBorder="1" applyAlignment="1">
      <alignment horizontal="center"/>
    </xf>
    <xf numFmtId="2" fontId="0" fillId="0" borderId="37" xfId="0" applyNumberFormat="1" applyBorder="1" applyAlignment="1">
      <alignment horizontal="center" vertical="center"/>
    </xf>
    <xf numFmtId="0" fontId="0" fillId="2" borderId="21" xfId="0" applyFill="1" applyBorder="1"/>
    <xf numFmtId="2" fontId="0" fillId="0" borderId="24" xfId="0" applyNumberFormat="1" applyBorder="1" applyAlignment="1">
      <alignment horizontal="center" vertical="center"/>
    </xf>
    <xf numFmtId="0" fontId="0" fillId="19" borderId="17" xfId="0" applyFill="1" applyBorder="1"/>
    <xf numFmtId="0" fontId="0" fillId="19" borderId="0" xfId="0" applyFill="1"/>
    <xf numFmtId="0" fontId="0" fillId="0" borderId="17" xfId="0" applyBorder="1" applyAlignment="1">
      <alignment horizontal="center" vertical="center"/>
    </xf>
    <xf numFmtId="0" fontId="0" fillId="0" borderId="35" xfId="0" applyBorder="1"/>
    <xf numFmtId="0" fontId="0" fillId="0" borderId="39" xfId="0" applyBorder="1"/>
    <xf numFmtId="0" fontId="8" fillId="0" borderId="31" xfId="0" applyFont="1" applyBorder="1" applyAlignment="1">
      <alignment vertical="center"/>
    </xf>
    <xf numFmtId="0" fontId="8" fillId="0" borderId="27" xfId="0" applyFont="1" applyBorder="1" applyAlignment="1">
      <alignment vertical="center"/>
    </xf>
    <xf numFmtId="0" fontId="0" fillId="0" borderId="34" xfId="0" applyBorder="1"/>
    <xf numFmtId="0" fontId="0" fillId="0" borderId="41" xfId="0" applyBorder="1" applyAlignment="1">
      <alignment horizontal="center"/>
    </xf>
    <xf numFmtId="0" fontId="15" fillId="9" borderId="27" xfId="0" applyFont="1" applyFill="1" applyBorder="1" applyAlignment="1">
      <alignment horizontal="center" vertical="center"/>
    </xf>
    <xf numFmtId="0" fontId="15" fillId="18" borderId="27" xfId="0" applyFont="1" applyFill="1" applyBorder="1" applyAlignment="1">
      <alignment horizontal="center" vertical="center"/>
    </xf>
    <xf numFmtId="0" fontId="15" fillId="17" borderId="27" xfId="0" applyFont="1" applyFill="1" applyBorder="1" applyAlignment="1">
      <alignment horizontal="center" vertical="center"/>
    </xf>
    <xf numFmtId="0" fontId="15" fillId="18" borderId="31" xfId="0" applyFont="1" applyFill="1" applyBorder="1" applyAlignment="1">
      <alignment horizontal="center" vertical="center"/>
    </xf>
    <xf numFmtId="0" fontId="15" fillId="17" borderId="31" xfId="0" applyFont="1" applyFill="1" applyBorder="1" applyAlignment="1">
      <alignment horizontal="center" vertical="center"/>
    </xf>
    <xf numFmtId="0" fontId="15" fillId="9" borderId="31" xfId="0" applyFont="1" applyFill="1" applyBorder="1" applyAlignment="1">
      <alignment horizontal="center" vertical="center"/>
    </xf>
    <xf numFmtId="20" fontId="0" fillId="0" borderId="17" xfId="0" applyNumberFormat="1" applyBorder="1"/>
    <xf numFmtId="49" fontId="0" fillId="0" borderId="0" xfId="0" applyNumberFormat="1"/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9" borderId="6" xfId="0" applyFill="1" applyBorder="1" applyAlignment="1">
      <alignment horizontal="center"/>
    </xf>
    <xf numFmtId="0" fontId="0" fillId="9" borderId="0" xfId="0" applyFill="1" applyAlignment="1">
      <alignment horizontal="center"/>
    </xf>
    <xf numFmtId="0" fontId="0" fillId="9" borderId="7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7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7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3" fillId="2" borderId="2" xfId="0" applyFont="1" applyFill="1" applyBorder="1" applyAlignment="1">
      <alignment horizontal="center"/>
    </xf>
    <xf numFmtId="0" fontId="4" fillId="5" borderId="2" xfId="0" applyFont="1" applyFill="1" applyBorder="1" applyAlignment="1">
      <alignment horizontal="center"/>
    </xf>
    <xf numFmtId="0" fontId="0" fillId="0" borderId="13" xfId="0" applyBorder="1" applyAlignment="1">
      <alignment horizontal="center" vertical="center"/>
    </xf>
    <xf numFmtId="0" fontId="0" fillId="9" borderId="15" xfId="0" applyFill="1" applyBorder="1" applyAlignment="1">
      <alignment horizontal="center"/>
    </xf>
    <xf numFmtId="0" fontId="0" fillId="9" borderId="12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11" borderId="0" xfId="0" applyFill="1" applyAlignment="1">
      <alignment horizontal="center"/>
    </xf>
    <xf numFmtId="0" fontId="3" fillId="2" borderId="0" xfId="0" applyFont="1" applyFill="1" applyAlignment="1">
      <alignment horizontal="center"/>
    </xf>
    <xf numFmtId="0" fontId="3" fillId="2" borderId="2" xfId="0" applyFont="1" applyFill="1" applyBorder="1" applyAlignment="1">
      <alignment horizontal="center" vertical="center"/>
    </xf>
    <xf numFmtId="0" fontId="4" fillId="5" borderId="2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/>
    </xf>
    <xf numFmtId="0" fontId="1" fillId="10" borderId="15" xfId="0" applyFont="1" applyFill="1" applyBorder="1" applyAlignment="1">
      <alignment horizontal="center"/>
    </xf>
    <xf numFmtId="0" fontId="1" fillId="10" borderId="12" xfId="0" applyFont="1" applyFill="1" applyBorder="1" applyAlignment="1">
      <alignment horizontal="center"/>
    </xf>
    <xf numFmtId="0" fontId="1" fillId="11" borderId="14" xfId="0" applyFont="1" applyFill="1" applyBorder="1" applyAlignment="1">
      <alignment horizontal="center"/>
    </xf>
    <xf numFmtId="0" fontId="1" fillId="11" borderId="0" xfId="0" applyFont="1" applyFill="1" applyAlignment="1">
      <alignment horizontal="center"/>
    </xf>
    <xf numFmtId="0" fontId="0" fillId="11" borderId="15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0" borderId="14" xfId="0" applyFill="1" applyBorder="1" applyAlignment="1">
      <alignment horizontal="center"/>
    </xf>
    <xf numFmtId="0" fontId="0" fillId="10" borderId="0" xfId="0" applyFill="1" applyAlignment="1">
      <alignment horizontal="center"/>
    </xf>
    <xf numFmtId="0" fontId="5" fillId="2" borderId="2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/>
    </xf>
    <xf numFmtId="0" fontId="2" fillId="2" borderId="0" xfId="0" applyFont="1" applyFill="1" applyAlignment="1">
      <alignment horizontal="center"/>
    </xf>
    <xf numFmtId="0" fontId="15" fillId="20" borderId="31" xfId="0" applyFont="1" applyFill="1" applyBorder="1" applyAlignment="1">
      <alignment horizontal="center" vertical="center"/>
    </xf>
    <xf numFmtId="0" fontId="15" fillId="20" borderId="27" xfId="0" applyFont="1" applyFill="1" applyBorder="1" applyAlignment="1">
      <alignment horizontal="center" vertical="center"/>
    </xf>
    <xf numFmtId="0" fontId="15" fillId="20" borderId="30" xfId="0" applyFont="1" applyFill="1" applyBorder="1" applyAlignment="1">
      <alignment horizontal="center" vertical="center"/>
    </xf>
    <xf numFmtId="0" fontId="15" fillId="9" borderId="31" xfId="0" applyFont="1" applyFill="1" applyBorder="1" applyAlignment="1">
      <alignment horizontal="center" vertical="center"/>
    </xf>
    <xf numFmtId="0" fontId="15" fillId="9" borderId="27" xfId="0" applyFont="1" applyFill="1" applyBorder="1" applyAlignment="1">
      <alignment horizontal="center" vertical="center"/>
    </xf>
    <xf numFmtId="0" fontId="15" fillId="9" borderId="30" xfId="0" applyFont="1" applyFill="1" applyBorder="1" applyAlignment="1">
      <alignment horizontal="center" vertical="center"/>
    </xf>
    <xf numFmtId="0" fontId="15" fillId="17" borderId="31" xfId="0" applyFont="1" applyFill="1" applyBorder="1" applyAlignment="1">
      <alignment horizontal="center" vertical="center"/>
    </xf>
    <xf numFmtId="0" fontId="15" fillId="17" borderId="27" xfId="0" applyFont="1" applyFill="1" applyBorder="1" applyAlignment="1">
      <alignment horizontal="center" vertical="center"/>
    </xf>
    <xf numFmtId="0" fontId="15" fillId="17" borderId="30" xfId="0" applyFont="1" applyFill="1" applyBorder="1" applyAlignment="1">
      <alignment horizontal="center" vertical="center"/>
    </xf>
    <xf numFmtId="0" fontId="15" fillId="18" borderId="31" xfId="0" applyFont="1" applyFill="1" applyBorder="1" applyAlignment="1">
      <alignment horizontal="center" vertical="center"/>
    </xf>
    <xf numFmtId="0" fontId="15" fillId="18" borderId="27" xfId="0" applyFont="1" applyFill="1" applyBorder="1" applyAlignment="1">
      <alignment horizontal="center" vertical="center"/>
    </xf>
    <xf numFmtId="0" fontId="15" fillId="18" borderId="30" xfId="0" applyFont="1" applyFill="1" applyBorder="1" applyAlignment="1">
      <alignment horizontal="center" vertical="center"/>
    </xf>
    <xf numFmtId="0" fontId="15" fillId="18" borderId="32" xfId="0" applyFont="1" applyFill="1" applyBorder="1" applyAlignment="1">
      <alignment horizontal="center" vertical="center"/>
    </xf>
    <xf numFmtId="0" fontId="15" fillId="18" borderId="33" xfId="0" applyFont="1" applyFill="1" applyBorder="1" applyAlignment="1">
      <alignment horizontal="center" vertical="center"/>
    </xf>
    <xf numFmtId="0" fontId="15" fillId="17" borderId="19" xfId="0" applyFont="1" applyFill="1" applyBorder="1" applyAlignment="1">
      <alignment horizontal="center"/>
    </xf>
    <xf numFmtId="0" fontId="15" fillId="17" borderId="16" xfId="0" applyFont="1" applyFill="1" applyBorder="1" applyAlignment="1">
      <alignment horizontal="center"/>
    </xf>
    <xf numFmtId="0" fontId="15" fillId="17" borderId="38" xfId="0" applyFont="1" applyFill="1" applyBorder="1" applyAlignment="1">
      <alignment horizontal="center"/>
    </xf>
    <xf numFmtId="0" fontId="15" fillId="17" borderId="17" xfId="0" applyFont="1" applyFill="1" applyBorder="1" applyAlignment="1">
      <alignment horizontal="center"/>
    </xf>
    <xf numFmtId="0" fontId="15" fillId="17" borderId="0" xfId="0" applyFont="1" applyFill="1" applyAlignment="1">
      <alignment horizontal="center"/>
    </xf>
    <xf numFmtId="0" fontId="15" fillId="17" borderId="13" xfId="0" applyFont="1" applyFill="1" applyBorder="1" applyAlignment="1">
      <alignment horizontal="center"/>
    </xf>
    <xf numFmtId="0" fontId="15" fillId="17" borderId="14" xfId="0" applyFont="1" applyFill="1" applyBorder="1" applyAlignment="1">
      <alignment horizontal="center"/>
    </xf>
    <xf numFmtId="0" fontId="15" fillId="17" borderId="31" xfId="0" applyFont="1" applyFill="1" applyBorder="1" applyAlignment="1">
      <alignment horizontal="center"/>
    </xf>
    <xf numFmtId="0" fontId="15" fillId="17" borderId="27" xfId="0" applyFont="1" applyFill="1" applyBorder="1" applyAlignment="1">
      <alignment horizontal="center"/>
    </xf>
    <xf numFmtId="0" fontId="15" fillId="17" borderId="30" xfId="0" applyFont="1" applyFill="1" applyBorder="1" applyAlignment="1">
      <alignment horizontal="center"/>
    </xf>
    <xf numFmtId="0" fontId="8" fillId="0" borderId="0" xfId="0" applyFont="1" applyAlignment="1">
      <alignment horizontal="center" vertical="center" wrapText="1"/>
    </xf>
    <xf numFmtId="0" fontId="0" fillId="0" borderId="20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3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42" xfId="0" applyBorder="1" applyAlignment="1">
      <alignment horizontal="center"/>
    </xf>
    <xf numFmtId="0" fontId="10" fillId="4" borderId="0" xfId="0" applyFont="1" applyFill="1" applyAlignment="1">
      <alignment horizontal="center"/>
    </xf>
    <xf numFmtId="0" fontId="10" fillId="17" borderId="31" xfId="0" applyFont="1" applyFill="1" applyBorder="1" applyAlignment="1">
      <alignment horizontal="center"/>
    </xf>
    <xf numFmtId="0" fontId="10" fillId="17" borderId="27" xfId="0" applyFont="1" applyFill="1" applyBorder="1" applyAlignment="1">
      <alignment horizontal="center"/>
    </xf>
    <xf numFmtId="0" fontId="10" fillId="17" borderId="32" xfId="0" applyFont="1" applyFill="1" applyBorder="1" applyAlignment="1">
      <alignment horizontal="center"/>
    </xf>
    <xf numFmtId="0" fontId="10" fillId="17" borderId="31" xfId="0" applyFont="1" applyFill="1" applyBorder="1" applyAlignment="1">
      <alignment horizontal="center" vertical="center"/>
    </xf>
    <xf numFmtId="0" fontId="10" fillId="17" borderId="27" xfId="0" applyFont="1" applyFill="1" applyBorder="1" applyAlignment="1">
      <alignment horizontal="center" vertical="center"/>
    </xf>
    <xf numFmtId="0" fontId="10" fillId="17" borderId="30" xfId="0" applyFont="1" applyFill="1" applyBorder="1" applyAlignment="1">
      <alignment horizontal="center" vertical="center"/>
    </xf>
    <xf numFmtId="0" fontId="11" fillId="14" borderId="0" xfId="0" applyFont="1" applyFill="1" applyAlignment="1">
      <alignment horizontal="center" vertical="center"/>
    </xf>
    <xf numFmtId="0" fontId="10" fillId="8" borderId="0" xfId="0" applyFont="1" applyFill="1" applyAlignment="1">
      <alignment horizontal="center"/>
    </xf>
    <xf numFmtId="0" fontId="10" fillId="13" borderId="0" xfId="0" applyFont="1" applyFill="1" applyAlignment="1">
      <alignment horizontal="center"/>
    </xf>
    <xf numFmtId="0" fontId="0" fillId="0" borderId="25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10" fillId="8" borderId="17" xfId="0" applyFont="1" applyFill="1" applyBorder="1" applyAlignment="1">
      <alignment horizontal="center"/>
    </xf>
    <xf numFmtId="0" fontId="10" fillId="4" borderId="17" xfId="0" applyFont="1" applyFill="1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10" fillId="13" borderId="17" xfId="0" applyFont="1" applyFill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28" xfId="0" applyFont="1" applyBorder="1" applyAlignment="1">
      <alignment horizontal="center"/>
    </xf>
  </cellXfs>
  <cellStyles count="3">
    <cellStyle name="Hiperlink" xfId="2" builtinId="8"/>
    <cellStyle name="Normal" xfId="0" builtinId="0"/>
    <cellStyle name="Porcentagem" xfId="1" builtinId="5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>
        <c:manualLayout>
          <c:layoutTarget val="inner"/>
          <c:xMode val="edge"/>
          <c:yMode val="edge"/>
          <c:x val="8.020529719696641E-2"/>
          <c:y val="2.5428331875182269E-2"/>
          <c:w val="0.8753503791998376"/>
          <c:h val="0.85607549676637817"/>
        </c:manualLayout>
      </c:layout>
      <c:lineChart>
        <c:grouping val="standard"/>
        <c:varyColors val="0"/>
        <c:ser>
          <c:idx val="2"/>
          <c:order val="0"/>
          <c:tx>
            <c:strRef>
              <c:f>'EMRAX 228 LV'!$L$2</c:f>
              <c:strCache>
                <c:ptCount val="1"/>
                <c:pt idx="0">
                  <c:v>Beta (º)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'EMRAX 228 LV'!$M$3:$M$33</c:f>
              <c:numCache>
                <c:formatCode>General</c:formatCode>
                <c:ptCount val="31"/>
                <c:pt idx="0">
                  <c:v>0.11909722222222223</c:v>
                </c:pt>
                <c:pt idx="1">
                  <c:v>0.14895833333333333</c:v>
                </c:pt>
                <c:pt idx="2">
                  <c:v>0.17881944444444445</c:v>
                </c:pt>
                <c:pt idx="3">
                  <c:v>0.20868055555555554</c:v>
                </c:pt>
                <c:pt idx="4">
                  <c:v>0.23854166666666668</c:v>
                </c:pt>
                <c:pt idx="5">
                  <c:v>0.26840277777777777</c:v>
                </c:pt>
                <c:pt idx="6">
                  <c:v>0.29826388888888888</c:v>
                </c:pt>
                <c:pt idx="7">
                  <c:v>0.328125</c:v>
                </c:pt>
                <c:pt idx="8">
                  <c:v>0.35798611111111112</c:v>
                </c:pt>
                <c:pt idx="9">
                  <c:v>0.38784722222222223</c:v>
                </c:pt>
                <c:pt idx="10">
                  <c:v>0.41770833333333335</c:v>
                </c:pt>
                <c:pt idx="11">
                  <c:v>0.44756944444444441</c:v>
                </c:pt>
                <c:pt idx="12">
                  <c:v>0.47743055555555552</c:v>
                </c:pt>
                <c:pt idx="13">
                  <c:v>0.5072916666666667</c:v>
                </c:pt>
                <c:pt idx="14">
                  <c:v>0.53715277777777781</c:v>
                </c:pt>
                <c:pt idx="15">
                  <c:v>0.56701388888888893</c:v>
                </c:pt>
                <c:pt idx="16">
                  <c:v>0.59687500000000004</c:v>
                </c:pt>
                <c:pt idx="17">
                  <c:v>0.62673611111111105</c:v>
                </c:pt>
                <c:pt idx="18">
                  <c:v>0.65659722222222228</c:v>
                </c:pt>
                <c:pt idx="19">
                  <c:v>0.68645833333333328</c:v>
                </c:pt>
                <c:pt idx="20">
                  <c:v>0.71631944444444451</c:v>
                </c:pt>
                <c:pt idx="21">
                  <c:v>0.74618055555555562</c:v>
                </c:pt>
                <c:pt idx="22">
                  <c:v>0.77604166666666663</c:v>
                </c:pt>
                <c:pt idx="23">
                  <c:v>0.80590277777777786</c:v>
                </c:pt>
                <c:pt idx="24">
                  <c:v>0.83576388888888886</c:v>
                </c:pt>
                <c:pt idx="25">
                  <c:v>0.86562499999999998</c:v>
                </c:pt>
                <c:pt idx="26">
                  <c:v>0.8954861111111112</c:v>
                </c:pt>
                <c:pt idx="27">
                  <c:v>0.92534722222222221</c:v>
                </c:pt>
                <c:pt idx="28">
                  <c:v>0.95520833333333344</c:v>
                </c:pt>
                <c:pt idx="29">
                  <c:v>0.98506944444444444</c:v>
                </c:pt>
                <c:pt idx="30">
                  <c:v>1</c:v>
                </c:pt>
              </c:numCache>
            </c:numRef>
          </c:cat>
          <c:val>
            <c:numRef>
              <c:f>'EMRAX 228 LV'!$L$3:$L$33</c:f>
              <c:numCache>
                <c:formatCode>General</c:formatCode>
                <c:ptCount val="31"/>
                <c:pt idx="0">
                  <c:v>25.549600000000002</c:v>
                </c:pt>
                <c:pt idx="1">
                  <c:v>21.6052</c:v>
                </c:pt>
                <c:pt idx="2">
                  <c:v>18.840699999999998</c:v>
                </c:pt>
                <c:pt idx="3">
                  <c:v>16.783100000000001</c:v>
                </c:pt>
                <c:pt idx="4">
                  <c:v>15.1774</c:v>
                </c:pt>
                <c:pt idx="5">
                  <c:v>13.8751</c:v>
                </c:pt>
                <c:pt idx="6">
                  <c:v>12.784000000000001</c:v>
                </c:pt>
                <c:pt idx="7">
                  <c:v>11.843999999999999</c:v>
                </c:pt>
                <c:pt idx="8">
                  <c:v>11.0136</c:v>
                </c:pt>
                <c:pt idx="9">
                  <c:v>10.263400000000001</c:v>
                </c:pt>
                <c:pt idx="10">
                  <c:v>9.5709</c:v>
                </c:pt>
                <c:pt idx="11">
                  <c:v>8.9182000000000006</c:v>
                </c:pt>
                <c:pt idx="12">
                  <c:v>8.2896999999999998</c:v>
                </c:pt>
                <c:pt idx="13">
                  <c:v>7.6696999999999997</c:v>
                </c:pt>
                <c:pt idx="14">
                  <c:v>7.04</c:v>
                </c:pt>
                <c:pt idx="15">
                  <c:v>6.3719999999999999</c:v>
                </c:pt>
                <c:pt idx="16">
                  <c:v>5.6253000000000002</c:v>
                </c:pt>
                <c:pt idx="17">
                  <c:v>5.4067999999999996</c:v>
                </c:pt>
                <c:pt idx="18">
                  <c:v>5.2065000000000001</c:v>
                </c:pt>
                <c:pt idx="19">
                  <c:v>5.0220000000000002</c:v>
                </c:pt>
                <c:pt idx="20">
                  <c:v>4.8514999999999997</c:v>
                </c:pt>
                <c:pt idx="21">
                  <c:v>4.6931000000000003</c:v>
                </c:pt>
                <c:pt idx="22">
                  <c:v>4.5456000000000003</c:v>
                </c:pt>
                <c:pt idx="23">
                  <c:v>4.4077999999999999</c:v>
                </c:pt>
                <c:pt idx="24">
                  <c:v>4.2785000000000002</c:v>
                </c:pt>
                <c:pt idx="25">
                  <c:v>4.1569000000000003</c:v>
                </c:pt>
                <c:pt idx="26">
                  <c:v>4.0423</c:v>
                </c:pt>
                <c:pt idx="27">
                  <c:v>3.9339</c:v>
                </c:pt>
                <c:pt idx="28">
                  <c:v>3.8311999999999999</c:v>
                </c:pt>
                <c:pt idx="29">
                  <c:v>3.7336999999999998</c:v>
                </c:pt>
                <c:pt idx="30">
                  <c:v>3.6869000000000001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C3E-443E-814B-400CC505A1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35967983"/>
        <c:axId val="835961263"/>
      </c:lineChart>
      <c:catAx>
        <c:axId val="835967983"/>
        <c:scaling>
          <c:orientation val="minMax"/>
        </c:scaling>
        <c:delete val="1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r_R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crossAx val="835961263"/>
        <c:crosses val="autoZero"/>
        <c:auto val="1"/>
        <c:lblAlgn val="ctr"/>
        <c:lblOffset val="100"/>
        <c:noMultiLvlLbl val="0"/>
      </c:catAx>
      <c:valAx>
        <c:axId val="8359612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Beta</a:t>
                </a:r>
                <a:r>
                  <a:rPr lang="pt-BR" baseline="0"/>
                  <a:t> (°)</a:t>
                </a:r>
                <a:endParaRPr lang="pt-B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359679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'Test - Geometry'!$B$2</c:f>
              <c:strCache>
                <c:ptCount val="1"/>
                <c:pt idx="0">
                  <c:v>c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'Test - Geometry'!$D$3:$D$33</c:f>
              <c:numCache>
                <c:formatCode>General</c:formatCode>
                <c:ptCount val="31"/>
                <c:pt idx="0">
                  <c:v>0.11935110081112398</c:v>
                </c:pt>
                <c:pt idx="1">
                  <c:v>0.14947856315179606</c:v>
                </c:pt>
                <c:pt idx="2">
                  <c:v>0.17844727694090382</c:v>
                </c:pt>
                <c:pt idx="3">
                  <c:v>0.20857473928157588</c:v>
                </c:pt>
                <c:pt idx="4">
                  <c:v>0.23870220162224795</c:v>
                </c:pt>
                <c:pt idx="5">
                  <c:v>0.26882966396292007</c:v>
                </c:pt>
                <c:pt idx="6">
                  <c:v>0.29895712630359211</c:v>
                </c:pt>
                <c:pt idx="7">
                  <c:v>0.32792584009269987</c:v>
                </c:pt>
                <c:pt idx="8">
                  <c:v>0.35805330243337197</c:v>
                </c:pt>
                <c:pt idx="9">
                  <c:v>0.38818076477404406</c:v>
                </c:pt>
                <c:pt idx="10">
                  <c:v>0.4183082271147161</c:v>
                </c:pt>
                <c:pt idx="11">
                  <c:v>0.44727694090382386</c:v>
                </c:pt>
                <c:pt idx="12">
                  <c:v>0.4774044032444959</c:v>
                </c:pt>
                <c:pt idx="13">
                  <c:v>0.50753186558516805</c:v>
                </c:pt>
                <c:pt idx="14">
                  <c:v>0.53765932792584015</c:v>
                </c:pt>
                <c:pt idx="15">
                  <c:v>0.56662804171494785</c:v>
                </c:pt>
                <c:pt idx="16">
                  <c:v>0.59675550405561995</c:v>
                </c:pt>
                <c:pt idx="17">
                  <c:v>0.62688296639629204</c:v>
                </c:pt>
                <c:pt idx="18">
                  <c:v>0.65701042873696403</c:v>
                </c:pt>
                <c:pt idx="19">
                  <c:v>0.68713789107763612</c:v>
                </c:pt>
                <c:pt idx="20">
                  <c:v>0.71610660486674393</c:v>
                </c:pt>
                <c:pt idx="21">
                  <c:v>0.74623406720741603</c:v>
                </c:pt>
                <c:pt idx="22">
                  <c:v>0.77636152954808813</c:v>
                </c:pt>
                <c:pt idx="23">
                  <c:v>0.80648899188876011</c:v>
                </c:pt>
                <c:pt idx="24">
                  <c:v>0.83545770567786792</c:v>
                </c:pt>
                <c:pt idx="25">
                  <c:v>0.86558516801854002</c:v>
                </c:pt>
                <c:pt idx="26">
                  <c:v>0.89571263035921211</c:v>
                </c:pt>
                <c:pt idx="27">
                  <c:v>0.92584009269988421</c:v>
                </c:pt>
                <c:pt idx="28">
                  <c:v>0.9548088064889918</c:v>
                </c:pt>
                <c:pt idx="29">
                  <c:v>0.9849362688296639</c:v>
                </c:pt>
                <c:pt idx="30">
                  <c:v>1</c:v>
                </c:pt>
              </c:numCache>
            </c:numRef>
          </c:cat>
          <c:val>
            <c:numRef>
              <c:f>'Test - Geometry'!$B$3:$B$33</c:f>
              <c:numCache>
                <c:formatCode>General</c:formatCode>
                <c:ptCount val="31"/>
                <c:pt idx="0">
                  <c:v>0.89319999999999999</c:v>
                </c:pt>
                <c:pt idx="1">
                  <c:v>0.75768999999999997</c:v>
                </c:pt>
                <c:pt idx="2">
                  <c:v>0.65712000000000004</c:v>
                </c:pt>
                <c:pt idx="3">
                  <c:v>0.57984999999999998</c:v>
                </c:pt>
                <c:pt idx="4">
                  <c:v>0.51898999999999995</c:v>
                </c:pt>
                <c:pt idx="5">
                  <c:v>0.47006999999999999</c:v>
                </c:pt>
                <c:pt idx="6">
                  <c:v>0.43004999999999999</c:v>
                </c:pt>
                <c:pt idx="7">
                  <c:v>0.39679999999999999</c:v>
                </c:pt>
                <c:pt idx="8">
                  <c:v>0.36881999999999998</c:v>
                </c:pt>
                <c:pt idx="9">
                  <c:v>0.34499000000000002</c:v>
                </c:pt>
                <c:pt idx="10">
                  <c:v>0.32449</c:v>
                </c:pt>
                <c:pt idx="11">
                  <c:v>0.30669000000000002</c:v>
                </c:pt>
                <c:pt idx="12">
                  <c:v>0.29111999999999999</c:v>
                </c:pt>
                <c:pt idx="13">
                  <c:v>0.27739000000000003</c:v>
                </c:pt>
                <c:pt idx="14">
                  <c:v>0.26521</c:v>
                </c:pt>
                <c:pt idx="15">
                  <c:v>0.25434000000000001</c:v>
                </c:pt>
                <c:pt idx="16">
                  <c:v>0.24456</c:v>
                </c:pt>
                <c:pt idx="17">
                  <c:v>0.23569999999999999</c:v>
                </c:pt>
                <c:pt idx="18">
                  <c:v>0.2276</c:v>
                </c:pt>
                <c:pt idx="19">
                  <c:v>0.22011</c:v>
                </c:pt>
                <c:pt idx="20">
                  <c:v>0.21306</c:v>
                </c:pt>
                <c:pt idx="21">
                  <c:v>0.20626</c:v>
                </c:pt>
                <c:pt idx="22">
                  <c:v>0.19947000000000001</c:v>
                </c:pt>
                <c:pt idx="23">
                  <c:v>0.19233</c:v>
                </c:pt>
                <c:pt idx="24">
                  <c:v>0.18436</c:v>
                </c:pt>
                <c:pt idx="25">
                  <c:v>0.17480000000000001</c:v>
                </c:pt>
                <c:pt idx="26">
                  <c:v>0.16247</c:v>
                </c:pt>
                <c:pt idx="27">
                  <c:v>0.14537</c:v>
                </c:pt>
                <c:pt idx="28">
                  <c:v>0.11959</c:v>
                </c:pt>
                <c:pt idx="29">
                  <c:v>7.3443999999999995E-2</c:v>
                </c:pt>
                <c:pt idx="30">
                  <c:v>4.2729000000000003E-2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1B-4523-9F42-54B01635A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87539343"/>
        <c:axId val="2087532623"/>
      </c:barChart>
      <c:catAx>
        <c:axId val="2087539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2623"/>
        <c:crosses val="autoZero"/>
        <c:auto val="1"/>
        <c:lblAlgn val="ctr"/>
        <c:lblOffset val="100"/>
        <c:noMultiLvlLbl val="0"/>
      </c:catAx>
      <c:valAx>
        <c:axId val="2087532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93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'Test - Geometry'!$B$2</c:f>
              <c:strCache>
                <c:ptCount val="1"/>
                <c:pt idx="0">
                  <c:v>c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'Test - Geometry'!$D$3:$D$33</c:f>
              <c:numCache>
                <c:formatCode>General</c:formatCode>
                <c:ptCount val="31"/>
                <c:pt idx="0">
                  <c:v>0.11935110081112398</c:v>
                </c:pt>
                <c:pt idx="1">
                  <c:v>0.14947856315179606</c:v>
                </c:pt>
                <c:pt idx="2">
                  <c:v>0.17844727694090382</c:v>
                </c:pt>
                <c:pt idx="3">
                  <c:v>0.20857473928157588</c:v>
                </c:pt>
                <c:pt idx="4">
                  <c:v>0.23870220162224795</c:v>
                </c:pt>
                <c:pt idx="5">
                  <c:v>0.26882966396292007</c:v>
                </c:pt>
                <c:pt idx="6">
                  <c:v>0.29895712630359211</c:v>
                </c:pt>
                <c:pt idx="7">
                  <c:v>0.32792584009269987</c:v>
                </c:pt>
                <c:pt idx="8">
                  <c:v>0.35805330243337197</c:v>
                </c:pt>
                <c:pt idx="9">
                  <c:v>0.38818076477404406</c:v>
                </c:pt>
                <c:pt idx="10">
                  <c:v>0.4183082271147161</c:v>
                </c:pt>
                <c:pt idx="11">
                  <c:v>0.44727694090382386</c:v>
                </c:pt>
                <c:pt idx="12">
                  <c:v>0.4774044032444959</c:v>
                </c:pt>
                <c:pt idx="13">
                  <c:v>0.50753186558516805</c:v>
                </c:pt>
                <c:pt idx="14">
                  <c:v>0.53765932792584015</c:v>
                </c:pt>
                <c:pt idx="15">
                  <c:v>0.56662804171494785</c:v>
                </c:pt>
                <c:pt idx="16">
                  <c:v>0.59675550405561995</c:v>
                </c:pt>
                <c:pt idx="17">
                  <c:v>0.62688296639629204</c:v>
                </c:pt>
                <c:pt idx="18">
                  <c:v>0.65701042873696403</c:v>
                </c:pt>
                <c:pt idx="19">
                  <c:v>0.68713789107763612</c:v>
                </c:pt>
                <c:pt idx="20">
                  <c:v>0.71610660486674393</c:v>
                </c:pt>
                <c:pt idx="21">
                  <c:v>0.74623406720741603</c:v>
                </c:pt>
                <c:pt idx="22">
                  <c:v>0.77636152954808813</c:v>
                </c:pt>
                <c:pt idx="23">
                  <c:v>0.80648899188876011</c:v>
                </c:pt>
                <c:pt idx="24">
                  <c:v>0.83545770567786792</c:v>
                </c:pt>
                <c:pt idx="25">
                  <c:v>0.86558516801854002</c:v>
                </c:pt>
                <c:pt idx="26">
                  <c:v>0.89571263035921211</c:v>
                </c:pt>
                <c:pt idx="27">
                  <c:v>0.92584009269988421</c:v>
                </c:pt>
                <c:pt idx="28">
                  <c:v>0.9548088064889918</c:v>
                </c:pt>
                <c:pt idx="29">
                  <c:v>0.9849362688296639</c:v>
                </c:pt>
                <c:pt idx="30">
                  <c:v>1</c:v>
                </c:pt>
              </c:numCache>
            </c:numRef>
          </c:cat>
          <c:val>
            <c:numRef>
              <c:f>'Test - Geometry'!$I$3:$I$33</c:f>
              <c:numCache>
                <c:formatCode>General</c:formatCode>
                <c:ptCount val="31"/>
                <c:pt idx="0">
                  <c:v>0.32449</c:v>
                </c:pt>
                <c:pt idx="1">
                  <c:v>0.30669000000000002</c:v>
                </c:pt>
                <c:pt idx="2">
                  <c:v>0.32449</c:v>
                </c:pt>
                <c:pt idx="3">
                  <c:v>0.34499000000000002</c:v>
                </c:pt>
                <c:pt idx="4">
                  <c:v>0.36881999999999998</c:v>
                </c:pt>
                <c:pt idx="5">
                  <c:v>0.39679999999999999</c:v>
                </c:pt>
                <c:pt idx="6">
                  <c:v>0.4</c:v>
                </c:pt>
                <c:pt idx="7">
                  <c:v>0.39679999999999999</c:v>
                </c:pt>
                <c:pt idx="8">
                  <c:v>0.36881999999999998</c:v>
                </c:pt>
                <c:pt idx="9">
                  <c:v>0.34499000000000002</c:v>
                </c:pt>
                <c:pt idx="10">
                  <c:v>0.32449</c:v>
                </c:pt>
                <c:pt idx="11">
                  <c:v>0.30669000000000002</c:v>
                </c:pt>
                <c:pt idx="12">
                  <c:v>0.29111999999999999</c:v>
                </c:pt>
                <c:pt idx="13">
                  <c:v>0.27739000000000003</c:v>
                </c:pt>
                <c:pt idx="14">
                  <c:v>0.26521</c:v>
                </c:pt>
                <c:pt idx="15">
                  <c:v>0.25434000000000001</c:v>
                </c:pt>
                <c:pt idx="16">
                  <c:v>0.24456</c:v>
                </c:pt>
                <c:pt idx="17">
                  <c:v>0.23569999999999999</c:v>
                </c:pt>
                <c:pt idx="18">
                  <c:v>0.2276</c:v>
                </c:pt>
                <c:pt idx="19">
                  <c:v>0.22011</c:v>
                </c:pt>
                <c:pt idx="20">
                  <c:v>0.21306</c:v>
                </c:pt>
                <c:pt idx="21">
                  <c:v>0.20626</c:v>
                </c:pt>
                <c:pt idx="22">
                  <c:v>0.19947000000000001</c:v>
                </c:pt>
                <c:pt idx="23">
                  <c:v>0.19233</c:v>
                </c:pt>
                <c:pt idx="24">
                  <c:v>0.18436</c:v>
                </c:pt>
                <c:pt idx="25">
                  <c:v>0.17480000000000001</c:v>
                </c:pt>
                <c:pt idx="26">
                  <c:v>0.16247</c:v>
                </c:pt>
                <c:pt idx="27">
                  <c:v>0.14537</c:v>
                </c:pt>
                <c:pt idx="28">
                  <c:v>0.11959</c:v>
                </c:pt>
                <c:pt idx="29">
                  <c:v>7.3443999999999995E-2</c:v>
                </c:pt>
                <c:pt idx="30">
                  <c:v>4.2729000000000003E-2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69-44C0-B451-0EB5BF2645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87539343"/>
        <c:axId val="2087532623"/>
      </c:barChart>
      <c:catAx>
        <c:axId val="2087539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2623"/>
        <c:crosses val="autoZero"/>
        <c:auto val="1"/>
        <c:lblAlgn val="ctr"/>
        <c:lblOffset val="100"/>
        <c:noMultiLvlLbl val="0"/>
      </c:catAx>
      <c:valAx>
        <c:axId val="208753262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93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png"/><Relationship Id="rId21" Type="http://schemas.openxmlformats.org/officeDocument/2006/relationships/image" Target="../media/image21.png"/><Relationship Id="rId42" Type="http://schemas.openxmlformats.org/officeDocument/2006/relationships/image" Target="../media/image41.png"/><Relationship Id="rId63" Type="http://schemas.openxmlformats.org/officeDocument/2006/relationships/image" Target="../media/image62.png"/><Relationship Id="rId84" Type="http://schemas.openxmlformats.org/officeDocument/2006/relationships/image" Target="../media/image83.png"/><Relationship Id="rId138" Type="http://schemas.openxmlformats.org/officeDocument/2006/relationships/image" Target="../media/image137.png"/><Relationship Id="rId159" Type="http://schemas.openxmlformats.org/officeDocument/2006/relationships/image" Target="../media/image158.png"/><Relationship Id="rId170" Type="http://schemas.openxmlformats.org/officeDocument/2006/relationships/image" Target="../media/image169.png"/><Relationship Id="rId107" Type="http://schemas.openxmlformats.org/officeDocument/2006/relationships/image" Target="../media/image10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2.png"/><Relationship Id="rId74" Type="http://schemas.openxmlformats.org/officeDocument/2006/relationships/image" Target="../media/image73.png"/><Relationship Id="rId128" Type="http://schemas.openxmlformats.org/officeDocument/2006/relationships/image" Target="../media/image127.png"/><Relationship Id="rId149" Type="http://schemas.openxmlformats.org/officeDocument/2006/relationships/image" Target="../media/image148.png"/><Relationship Id="rId5" Type="http://schemas.openxmlformats.org/officeDocument/2006/relationships/image" Target="../media/image5.png"/><Relationship Id="rId95" Type="http://schemas.openxmlformats.org/officeDocument/2006/relationships/image" Target="../media/image94.png"/><Relationship Id="rId160" Type="http://schemas.openxmlformats.org/officeDocument/2006/relationships/image" Target="../media/image159.png"/><Relationship Id="rId181" Type="http://schemas.openxmlformats.org/officeDocument/2006/relationships/image" Target="../media/image180.png"/><Relationship Id="rId22" Type="http://schemas.openxmlformats.org/officeDocument/2006/relationships/image" Target="../media/image22.png"/><Relationship Id="rId43" Type="http://schemas.openxmlformats.org/officeDocument/2006/relationships/image" Target="../media/image42.png"/><Relationship Id="rId64" Type="http://schemas.openxmlformats.org/officeDocument/2006/relationships/image" Target="../media/image63.png"/><Relationship Id="rId118" Type="http://schemas.openxmlformats.org/officeDocument/2006/relationships/image" Target="../media/image117.png"/><Relationship Id="rId139" Type="http://schemas.openxmlformats.org/officeDocument/2006/relationships/image" Target="../media/image138.png"/><Relationship Id="rId85" Type="http://schemas.openxmlformats.org/officeDocument/2006/relationships/image" Target="../media/image84.png"/><Relationship Id="rId150" Type="http://schemas.openxmlformats.org/officeDocument/2006/relationships/image" Target="../media/image149.png"/><Relationship Id="rId171" Type="http://schemas.openxmlformats.org/officeDocument/2006/relationships/image" Target="../media/image170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7.png"/><Relationship Id="rId129" Type="http://schemas.openxmlformats.org/officeDocument/2006/relationships/image" Target="../media/image128.png"/><Relationship Id="rId54" Type="http://schemas.openxmlformats.org/officeDocument/2006/relationships/image" Target="../media/image53.png"/><Relationship Id="rId75" Type="http://schemas.openxmlformats.org/officeDocument/2006/relationships/image" Target="../media/image74.png"/><Relationship Id="rId96" Type="http://schemas.openxmlformats.org/officeDocument/2006/relationships/image" Target="../media/image95.png"/><Relationship Id="rId140" Type="http://schemas.openxmlformats.org/officeDocument/2006/relationships/image" Target="../media/image139.png"/><Relationship Id="rId161" Type="http://schemas.openxmlformats.org/officeDocument/2006/relationships/image" Target="../media/image160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8.png"/><Relationship Id="rId44" Type="http://schemas.openxmlformats.org/officeDocument/2006/relationships/image" Target="../media/image43.png"/><Relationship Id="rId60" Type="http://schemas.openxmlformats.org/officeDocument/2006/relationships/image" Target="../media/image59.png"/><Relationship Id="rId65" Type="http://schemas.openxmlformats.org/officeDocument/2006/relationships/image" Target="../media/image64.png"/><Relationship Id="rId81" Type="http://schemas.openxmlformats.org/officeDocument/2006/relationships/image" Target="../media/image80.png"/><Relationship Id="rId86" Type="http://schemas.openxmlformats.org/officeDocument/2006/relationships/image" Target="../media/image85.png"/><Relationship Id="rId130" Type="http://schemas.openxmlformats.org/officeDocument/2006/relationships/image" Target="../media/image129.png"/><Relationship Id="rId135" Type="http://schemas.openxmlformats.org/officeDocument/2006/relationships/image" Target="../media/image134.png"/><Relationship Id="rId151" Type="http://schemas.openxmlformats.org/officeDocument/2006/relationships/image" Target="../media/image150.png"/><Relationship Id="rId156" Type="http://schemas.openxmlformats.org/officeDocument/2006/relationships/image" Target="../media/image155.png"/><Relationship Id="rId177" Type="http://schemas.openxmlformats.org/officeDocument/2006/relationships/image" Target="../media/image176.png"/><Relationship Id="rId172" Type="http://schemas.openxmlformats.org/officeDocument/2006/relationships/image" Target="../media/image171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8.png"/><Relationship Id="rId109" Type="http://schemas.openxmlformats.org/officeDocument/2006/relationships/image" Target="../media/image108.png"/><Relationship Id="rId34" Type="http://schemas.openxmlformats.org/officeDocument/2006/relationships/image" Target="../media/image34.png"/><Relationship Id="rId50" Type="http://schemas.openxmlformats.org/officeDocument/2006/relationships/image" Target="../media/image49.png"/><Relationship Id="rId55" Type="http://schemas.openxmlformats.org/officeDocument/2006/relationships/image" Target="../media/image54.png"/><Relationship Id="rId76" Type="http://schemas.openxmlformats.org/officeDocument/2006/relationships/image" Target="../media/image75.png"/><Relationship Id="rId97" Type="http://schemas.openxmlformats.org/officeDocument/2006/relationships/image" Target="../media/image96.png"/><Relationship Id="rId104" Type="http://schemas.openxmlformats.org/officeDocument/2006/relationships/image" Target="../media/image103.png"/><Relationship Id="rId120" Type="http://schemas.openxmlformats.org/officeDocument/2006/relationships/image" Target="../media/image119.png"/><Relationship Id="rId125" Type="http://schemas.openxmlformats.org/officeDocument/2006/relationships/image" Target="../media/image124.png"/><Relationship Id="rId141" Type="http://schemas.openxmlformats.org/officeDocument/2006/relationships/image" Target="../media/image140.png"/><Relationship Id="rId146" Type="http://schemas.openxmlformats.org/officeDocument/2006/relationships/image" Target="../media/image145.png"/><Relationship Id="rId167" Type="http://schemas.openxmlformats.org/officeDocument/2006/relationships/image" Target="../media/image166.png"/><Relationship Id="rId7" Type="http://schemas.openxmlformats.org/officeDocument/2006/relationships/image" Target="../media/image7.png"/><Relationship Id="rId71" Type="http://schemas.openxmlformats.org/officeDocument/2006/relationships/image" Target="../media/image70.png"/><Relationship Id="rId92" Type="http://schemas.openxmlformats.org/officeDocument/2006/relationships/image" Target="../media/image91.png"/><Relationship Id="rId162" Type="http://schemas.openxmlformats.org/officeDocument/2006/relationships/image" Target="../media/image16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39.png"/><Relationship Id="rId45" Type="http://schemas.openxmlformats.org/officeDocument/2006/relationships/image" Target="../media/image44.png"/><Relationship Id="rId66" Type="http://schemas.openxmlformats.org/officeDocument/2006/relationships/image" Target="../media/image65.png"/><Relationship Id="rId87" Type="http://schemas.openxmlformats.org/officeDocument/2006/relationships/image" Target="../media/image86.png"/><Relationship Id="rId110" Type="http://schemas.openxmlformats.org/officeDocument/2006/relationships/image" Target="../media/image109.png"/><Relationship Id="rId115" Type="http://schemas.openxmlformats.org/officeDocument/2006/relationships/image" Target="../media/image114.png"/><Relationship Id="rId131" Type="http://schemas.openxmlformats.org/officeDocument/2006/relationships/image" Target="../media/image130.png"/><Relationship Id="rId136" Type="http://schemas.openxmlformats.org/officeDocument/2006/relationships/image" Target="../media/image135.png"/><Relationship Id="rId157" Type="http://schemas.openxmlformats.org/officeDocument/2006/relationships/image" Target="../media/image156.png"/><Relationship Id="rId178" Type="http://schemas.openxmlformats.org/officeDocument/2006/relationships/image" Target="../media/image177.png"/><Relationship Id="rId61" Type="http://schemas.openxmlformats.org/officeDocument/2006/relationships/image" Target="../media/image60.png"/><Relationship Id="rId82" Type="http://schemas.openxmlformats.org/officeDocument/2006/relationships/image" Target="../media/image81.png"/><Relationship Id="rId152" Type="http://schemas.openxmlformats.org/officeDocument/2006/relationships/image" Target="../media/image151.png"/><Relationship Id="rId173" Type="http://schemas.openxmlformats.org/officeDocument/2006/relationships/image" Target="../media/image17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5.png"/><Relationship Id="rId77" Type="http://schemas.openxmlformats.org/officeDocument/2006/relationships/image" Target="../media/image76.png"/><Relationship Id="rId100" Type="http://schemas.openxmlformats.org/officeDocument/2006/relationships/image" Target="../media/image99.png"/><Relationship Id="rId105" Type="http://schemas.openxmlformats.org/officeDocument/2006/relationships/image" Target="../media/image104.png"/><Relationship Id="rId126" Type="http://schemas.openxmlformats.org/officeDocument/2006/relationships/image" Target="../media/image125.png"/><Relationship Id="rId147" Type="http://schemas.openxmlformats.org/officeDocument/2006/relationships/image" Target="../media/image146.png"/><Relationship Id="rId168" Type="http://schemas.openxmlformats.org/officeDocument/2006/relationships/image" Target="../media/image167.pn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72" Type="http://schemas.openxmlformats.org/officeDocument/2006/relationships/image" Target="../media/image71.png"/><Relationship Id="rId93" Type="http://schemas.openxmlformats.org/officeDocument/2006/relationships/image" Target="../media/image92.png"/><Relationship Id="rId98" Type="http://schemas.openxmlformats.org/officeDocument/2006/relationships/image" Target="../media/image97.png"/><Relationship Id="rId121" Type="http://schemas.openxmlformats.org/officeDocument/2006/relationships/image" Target="../media/image120.png"/><Relationship Id="rId142" Type="http://schemas.openxmlformats.org/officeDocument/2006/relationships/image" Target="../media/image141.png"/><Relationship Id="rId163" Type="http://schemas.openxmlformats.org/officeDocument/2006/relationships/image" Target="../media/image162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5.png"/><Relationship Id="rId67" Type="http://schemas.openxmlformats.org/officeDocument/2006/relationships/image" Target="../media/image66.png"/><Relationship Id="rId116" Type="http://schemas.openxmlformats.org/officeDocument/2006/relationships/image" Target="../media/image115.png"/><Relationship Id="rId137" Type="http://schemas.openxmlformats.org/officeDocument/2006/relationships/image" Target="../media/image136.png"/><Relationship Id="rId158" Type="http://schemas.openxmlformats.org/officeDocument/2006/relationships/image" Target="../media/image157.pn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62" Type="http://schemas.openxmlformats.org/officeDocument/2006/relationships/image" Target="../media/image61.png"/><Relationship Id="rId83" Type="http://schemas.openxmlformats.org/officeDocument/2006/relationships/image" Target="../media/image82.png"/><Relationship Id="rId88" Type="http://schemas.openxmlformats.org/officeDocument/2006/relationships/image" Target="../media/image87.png"/><Relationship Id="rId111" Type="http://schemas.openxmlformats.org/officeDocument/2006/relationships/image" Target="../media/image110.png"/><Relationship Id="rId132" Type="http://schemas.openxmlformats.org/officeDocument/2006/relationships/image" Target="../media/image131.png"/><Relationship Id="rId153" Type="http://schemas.openxmlformats.org/officeDocument/2006/relationships/image" Target="../media/image152.png"/><Relationship Id="rId174" Type="http://schemas.openxmlformats.org/officeDocument/2006/relationships/image" Target="../media/image173.png"/><Relationship Id="rId179" Type="http://schemas.openxmlformats.org/officeDocument/2006/relationships/image" Target="../media/image178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6.png"/><Relationship Id="rId106" Type="http://schemas.openxmlformats.org/officeDocument/2006/relationships/image" Target="../media/image105.png"/><Relationship Id="rId127" Type="http://schemas.openxmlformats.org/officeDocument/2006/relationships/image" Target="../media/image12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1.png"/><Relationship Id="rId73" Type="http://schemas.openxmlformats.org/officeDocument/2006/relationships/image" Target="../media/image72.png"/><Relationship Id="rId78" Type="http://schemas.openxmlformats.org/officeDocument/2006/relationships/image" Target="../media/image77.png"/><Relationship Id="rId94" Type="http://schemas.openxmlformats.org/officeDocument/2006/relationships/image" Target="../media/image93.png"/><Relationship Id="rId99" Type="http://schemas.openxmlformats.org/officeDocument/2006/relationships/image" Target="../media/image98.png"/><Relationship Id="rId101" Type="http://schemas.openxmlformats.org/officeDocument/2006/relationships/image" Target="../media/image100.png"/><Relationship Id="rId122" Type="http://schemas.openxmlformats.org/officeDocument/2006/relationships/image" Target="../media/image121.png"/><Relationship Id="rId143" Type="http://schemas.openxmlformats.org/officeDocument/2006/relationships/image" Target="../media/image142.png"/><Relationship Id="rId148" Type="http://schemas.openxmlformats.org/officeDocument/2006/relationships/image" Target="../media/image147.png"/><Relationship Id="rId164" Type="http://schemas.openxmlformats.org/officeDocument/2006/relationships/image" Target="../media/image163.png"/><Relationship Id="rId169" Type="http://schemas.openxmlformats.org/officeDocument/2006/relationships/image" Target="../media/image16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79.png"/><Relationship Id="rId26" Type="http://schemas.openxmlformats.org/officeDocument/2006/relationships/image" Target="../media/image26.png"/><Relationship Id="rId47" Type="http://schemas.openxmlformats.org/officeDocument/2006/relationships/image" Target="../media/image46.png"/><Relationship Id="rId68" Type="http://schemas.openxmlformats.org/officeDocument/2006/relationships/image" Target="../media/image67.png"/><Relationship Id="rId89" Type="http://schemas.openxmlformats.org/officeDocument/2006/relationships/image" Target="../media/image88.png"/><Relationship Id="rId112" Type="http://schemas.openxmlformats.org/officeDocument/2006/relationships/image" Target="../media/image111.png"/><Relationship Id="rId133" Type="http://schemas.openxmlformats.org/officeDocument/2006/relationships/image" Target="../media/image132.png"/><Relationship Id="rId154" Type="http://schemas.openxmlformats.org/officeDocument/2006/relationships/image" Target="../media/image153.png"/><Relationship Id="rId175" Type="http://schemas.openxmlformats.org/officeDocument/2006/relationships/image" Target="../media/image174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7.png"/><Relationship Id="rId79" Type="http://schemas.openxmlformats.org/officeDocument/2006/relationships/image" Target="../media/image78.png"/><Relationship Id="rId102" Type="http://schemas.openxmlformats.org/officeDocument/2006/relationships/image" Target="../media/image101.png"/><Relationship Id="rId123" Type="http://schemas.openxmlformats.org/officeDocument/2006/relationships/image" Target="../media/image122.png"/><Relationship Id="rId144" Type="http://schemas.openxmlformats.org/officeDocument/2006/relationships/image" Target="../media/image143.png"/><Relationship Id="rId90" Type="http://schemas.openxmlformats.org/officeDocument/2006/relationships/image" Target="../media/image89.png"/><Relationship Id="rId165" Type="http://schemas.openxmlformats.org/officeDocument/2006/relationships/image" Target="../media/image164.png"/><Relationship Id="rId27" Type="http://schemas.openxmlformats.org/officeDocument/2006/relationships/image" Target="../media/image27.png"/><Relationship Id="rId48" Type="http://schemas.openxmlformats.org/officeDocument/2006/relationships/image" Target="../media/image47.png"/><Relationship Id="rId69" Type="http://schemas.openxmlformats.org/officeDocument/2006/relationships/image" Target="../media/image68.png"/><Relationship Id="rId113" Type="http://schemas.openxmlformats.org/officeDocument/2006/relationships/image" Target="../media/image112.png"/><Relationship Id="rId134" Type="http://schemas.openxmlformats.org/officeDocument/2006/relationships/image" Target="../media/image133.png"/><Relationship Id="rId80" Type="http://schemas.openxmlformats.org/officeDocument/2006/relationships/image" Target="../media/image79.png"/><Relationship Id="rId155" Type="http://schemas.openxmlformats.org/officeDocument/2006/relationships/image" Target="../media/image154.png"/><Relationship Id="rId176" Type="http://schemas.openxmlformats.org/officeDocument/2006/relationships/image" Target="../media/image175.png"/><Relationship Id="rId17" Type="http://schemas.openxmlformats.org/officeDocument/2006/relationships/image" Target="../media/image17.png"/><Relationship Id="rId38" Type="http://schemas.openxmlformats.org/officeDocument/2006/relationships/chart" Target="../charts/chart1.xml"/><Relationship Id="rId59" Type="http://schemas.openxmlformats.org/officeDocument/2006/relationships/image" Target="../media/image58.png"/><Relationship Id="rId103" Type="http://schemas.openxmlformats.org/officeDocument/2006/relationships/image" Target="../media/image102.png"/><Relationship Id="rId124" Type="http://schemas.openxmlformats.org/officeDocument/2006/relationships/image" Target="../media/image123.png"/><Relationship Id="rId70" Type="http://schemas.openxmlformats.org/officeDocument/2006/relationships/image" Target="../media/image69.png"/><Relationship Id="rId91" Type="http://schemas.openxmlformats.org/officeDocument/2006/relationships/image" Target="../media/image90.png"/><Relationship Id="rId145" Type="http://schemas.openxmlformats.org/officeDocument/2006/relationships/image" Target="../media/image144.png"/><Relationship Id="rId166" Type="http://schemas.openxmlformats.org/officeDocument/2006/relationships/image" Target="../media/image165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8.png"/><Relationship Id="rId114" Type="http://schemas.openxmlformats.org/officeDocument/2006/relationships/image" Target="../media/image11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8.png"/><Relationship Id="rId18" Type="http://schemas.openxmlformats.org/officeDocument/2006/relationships/image" Target="../media/image73.png"/><Relationship Id="rId26" Type="http://schemas.openxmlformats.org/officeDocument/2006/relationships/image" Target="../media/image91.png"/><Relationship Id="rId39" Type="http://schemas.openxmlformats.org/officeDocument/2006/relationships/image" Target="../media/image180.png"/><Relationship Id="rId21" Type="http://schemas.openxmlformats.org/officeDocument/2006/relationships/image" Target="../media/image81.png"/><Relationship Id="rId34" Type="http://schemas.openxmlformats.org/officeDocument/2006/relationships/image" Target="../media/image98.png"/><Relationship Id="rId42" Type="http://schemas.openxmlformats.org/officeDocument/2006/relationships/image" Target="../media/image160.png"/><Relationship Id="rId47" Type="http://schemas.openxmlformats.org/officeDocument/2006/relationships/image" Target="../media/image6.png"/><Relationship Id="rId50" Type="http://schemas.openxmlformats.org/officeDocument/2006/relationships/image" Target="../media/image171.png"/><Relationship Id="rId55" Type="http://schemas.openxmlformats.org/officeDocument/2006/relationships/image" Target="../media/image176.png"/><Relationship Id="rId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71.png"/><Relationship Id="rId29" Type="http://schemas.openxmlformats.org/officeDocument/2006/relationships/image" Target="../media/image181.png"/><Relationship Id="rId11" Type="http://schemas.openxmlformats.org/officeDocument/2006/relationships/image" Target="../media/image66.png"/><Relationship Id="rId24" Type="http://schemas.openxmlformats.org/officeDocument/2006/relationships/image" Target="../media/image84.png"/><Relationship Id="rId32" Type="http://schemas.openxmlformats.org/officeDocument/2006/relationships/image" Target="../media/image96.png"/><Relationship Id="rId37" Type="http://schemas.openxmlformats.org/officeDocument/2006/relationships/image" Target="../media/image106.png"/><Relationship Id="rId40" Type="http://schemas.openxmlformats.org/officeDocument/2006/relationships/image" Target="../media/image158.png"/><Relationship Id="rId45" Type="http://schemas.openxmlformats.org/officeDocument/2006/relationships/image" Target="../media/image4.png"/><Relationship Id="rId53" Type="http://schemas.openxmlformats.org/officeDocument/2006/relationships/image" Target="../media/image174.png"/><Relationship Id="rId58" Type="http://schemas.openxmlformats.org/officeDocument/2006/relationships/image" Target="../media/image179.png"/><Relationship Id="rId5" Type="http://schemas.openxmlformats.org/officeDocument/2006/relationships/image" Target="../media/image33.png"/><Relationship Id="rId19" Type="http://schemas.openxmlformats.org/officeDocument/2006/relationships/image" Target="../media/image74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69.png"/><Relationship Id="rId22" Type="http://schemas.openxmlformats.org/officeDocument/2006/relationships/image" Target="../media/image82.png"/><Relationship Id="rId27" Type="http://schemas.openxmlformats.org/officeDocument/2006/relationships/image" Target="../media/image92.png"/><Relationship Id="rId30" Type="http://schemas.openxmlformats.org/officeDocument/2006/relationships/image" Target="../media/image94.png"/><Relationship Id="rId35" Type="http://schemas.openxmlformats.org/officeDocument/2006/relationships/image" Target="../media/image104.png"/><Relationship Id="rId43" Type="http://schemas.openxmlformats.org/officeDocument/2006/relationships/image" Target="../media/image161.png"/><Relationship Id="rId48" Type="http://schemas.openxmlformats.org/officeDocument/2006/relationships/image" Target="../media/image7.png"/><Relationship Id="rId56" Type="http://schemas.openxmlformats.org/officeDocument/2006/relationships/image" Target="../media/image177.png"/><Relationship Id="rId8" Type="http://schemas.openxmlformats.org/officeDocument/2006/relationships/image" Target="../media/image36.png"/><Relationship Id="rId51" Type="http://schemas.openxmlformats.org/officeDocument/2006/relationships/image" Target="../media/image172.png"/><Relationship Id="rId3" Type="http://schemas.openxmlformats.org/officeDocument/2006/relationships/image" Target="../media/image26.png"/><Relationship Id="rId12" Type="http://schemas.openxmlformats.org/officeDocument/2006/relationships/image" Target="../media/image67.png"/><Relationship Id="rId17" Type="http://schemas.openxmlformats.org/officeDocument/2006/relationships/image" Target="../media/image72.png"/><Relationship Id="rId25" Type="http://schemas.openxmlformats.org/officeDocument/2006/relationships/image" Target="../media/image90.png"/><Relationship Id="rId33" Type="http://schemas.openxmlformats.org/officeDocument/2006/relationships/image" Target="../media/image97.png"/><Relationship Id="rId38" Type="http://schemas.openxmlformats.org/officeDocument/2006/relationships/image" Target="../media/image107.png"/><Relationship Id="rId46" Type="http://schemas.openxmlformats.org/officeDocument/2006/relationships/image" Target="../media/image5.png"/><Relationship Id="rId59" Type="http://schemas.openxmlformats.org/officeDocument/2006/relationships/image" Target="../media/image182.png"/><Relationship Id="rId20" Type="http://schemas.openxmlformats.org/officeDocument/2006/relationships/image" Target="../media/image80.png"/><Relationship Id="rId41" Type="http://schemas.openxmlformats.org/officeDocument/2006/relationships/image" Target="../media/image159.png"/><Relationship Id="rId54" Type="http://schemas.openxmlformats.org/officeDocument/2006/relationships/image" Target="../media/image175.png"/><Relationship Id="rId1" Type="http://schemas.openxmlformats.org/officeDocument/2006/relationships/image" Target="../media/image8.png"/><Relationship Id="rId6" Type="http://schemas.openxmlformats.org/officeDocument/2006/relationships/image" Target="../media/image34.png"/><Relationship Id="rId15" Type="http://schemas.openxmlformats.org/officeDocument/2006/relationships/image" Target="../media/image70.png"/><Relationship Id="rId23" Type="http://schemas.openxmlformats.org/officeDocument/2006/relationships/image" Target="../media/image83.png"/><Relationship Id="rId28" Type="http://schemas.openxmlformats.org/officeDocument/2006/relationships/image" Target="../media/image93.png"/><Relationship Id="rId36" Type="http://schemas.openxmlformats.org/officeDocument/2006/relationships/image" Target="../media/image105.png"/><Relationship Id="rId49" Type="http://schemas.openxmlformats.org/officeDocument/2006/relationships/image" Target="../media/image170.png"/><Relationship Id="rId57" Type="http://schemas.openxmlformats.org/officeDocument/2006/relationships/image" Target="../media/image178.png"/><Relationship Id="rId10" Type="http://schemas.openxmlformats.org/officeDocument/2006/relationships/image" Target="../media/image65.png"/><Relationship Id="rId31" Type="http://schemas.openxmlformats.org/officeDocument/2006/relationships/image" Target="../media/image95.png"/><Relationship Id="rId44" Type="http://schemas.openxmlformats.org/officeDocument/2006/relationships/image" Target="../media/image3.png"/><Relationship Id="rId52" Type="http://schemas.openxmlformats.org/officeDocument/2006/relationships/image" Target="../media/image17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5.png"/><Relationship Id="rId18" Type="http://schemas.openxmlformats.org/officeDocument/2006/relationships/image" Target="../media/image200.png"/><Relationship Id="rId26" Type="http://schemas.openxmlformats.org/officeDocument/2006/relationships/image" Target="../media/image204.png"/><Relationship Id="rId39" Type="http://schemas.openxmlformats.org/officeDocument/2006/relationships/image" Target="../media/image216.png"/><Relationship Id="rId21" Type="http://schemas.openxmlformats.org/officeDocument/2006/relationships/image" Target="../media/image63.png"/><Relationship Id="rId34" Type="http://schemas.openxmlformats.org/officeDocument/2006/relationships/image" Target="../media/image212.png"/><Relationship Id="rId42" Type="http://schemas.openxmlformats.org/officeDocument/2006/relationships/image" Target="../media/image219.png"/><Relationship Id="rId47" Type="http://schemas.openxmlformats.org/officeDocument/2006/relationships/image" Target="../media/image224.png"/><Relationship Id="rId7" Type="http://schemas.openxmlformats.org/officeDocument/2006/relationships/image" Target="../media/image189.png"/><Relationship Id="rId2" Type="http://schemas.openxmlformats.org/officeDocument/2006/relationships/image" Target="../media/image184.png"/><Relationship Id="rId16" Type="http://schemas.openxmlformats.org/officeDocument/2006/relationships/image" Target="../media/image198.png"/><Relationship Id="rId29" Type="http://schemas.openxmlformats.org/officeDocument/2006/relationships/image" Target="../media/image207.png"/><Relationship Id="rId11" Type="http://schemas.openxmlformats.org/officeDocument/2006/relationships/image" Target="../media/image193.png"/><Relationship Id="rId24" Type="http://schemas.openxmlformats.org/officeDocument/2006/relationships/image" Target="../media/image202.png"/><Relationship Id="rId32" Type="http://schemas.openxmlformats.org/officeDocument/2006/relationships/image" Target="../media/image210.png"/><Relationship Id="rId37" Type="http://schemas.openxmlformats.org/officeDocument/2006/relationships/image" Target="../media/image214.png"/><Relationship Id="rId40" Type="http://schemas.openxmlformats.org/officeDocument/2006/relationships/image" Target="../media/image217.png"/><Relationship Id="rId45" Type="http://schemas.openxmlformats.org/officeDocument/2006/relationships/image" Target="../media/image222.png"/><Relationship Id="rId5" Type="http://schemas.openxmlformats.org/officeDocument/2006/relationships/image" Target="../media/image187.png"/><Relationship Id="rId15" Type="http://schemas.openxmlformats.org/officeDocument/2006/relationships/image" Target="../media/image197.png"/><Relationship Id="rId23" Type="http://schemas.openxmlformats.org/officeDocument/2006/relationships/image" Target="../media/image201.png"/><Relationship Id="rId28" Type="http://schemas.openxmlformats.org/officeDocument/2006/relationships/image" Target="../media/image206.png"/><Relationship Id="rId36" Type="http://schemas.openxmlformats.org/officeDocument/2006/relationships/image" Target="../media/image213.png"/><Relationship Id="rId49" Type="http://schemas.openxmlformats.org/officeDocument/2006/relationships/image" Target="../media/image226.png"/><Relationship Id="rId10" Type="http://schemas.openxmlformats.org/officeDocument/2006/relationships/image" Target="../media/image192.png"/><Relationship Id="rId19" Type="http://schemas.openxmlformats.org/officeDocument/2006/relationships/image" Target="../media/image57.png"/><Relationship Id="rId31" Type="http://schemas.openxmlformats.org/officeDocument/2006/relationships/image" Target="../media/image209.png"/><Relationship Id="rId44" Type="http://schemas.openxmlformats.org/officeDocument/2006/relationships/image" Target="../media/image221.png"/><Relationship Id="rId4" Type="http://schemas.openxmlformats.org/officeDocument/2006/relationships/image" Target="../media/image186.png"/><Relationship Id="rId9" Type="http://schemas.openxmlformats.org/officeDocument/2006/relationships/image" Target="../media/image191.png"/><Relationship Id="rId14" Type="http://schemas.openxmlformats.org/officeDocument/2006/relationships/image" Target="../media/image196.png"/><Relationship Id="rId22" Type="http://schemas.openxmlformats.org/officeDocument/2006/relationships/image" Target="../media/image64.png"/><Relationship Id="rId27" Type="http://schemas.openxmlformats.org/officeDocument/2006/relationships/image" Target="../media/image205.png"/><Relationship Id="rId30" Type="http://schemas.openxmlformats.org/officeDocument/2006/relationships/image" Target="../media/image208.png"/><Relationship Id="rId35" Type="http://schemas.openxmlformats.org/officeDocument/2006/relationships/image" Target="../media/image74.png"/><Relationship Id="rId43" Type="http://schemas.openxmlformats.org/officeDocument/2006/relationships/image" Target="../media/image220.png"/><Relationship Id="rId48" Type="http://schemas.openxmlformats.org/officeDocument/2006/relationships/image" Target="../media/image225.png"/><Relationship Id="rId8" Type="http://schemas.openxmlformats.org/officeDocument/2006/relationships/image" Target="../media/image190.png"/><Relationship Id="rId3" Type="http://schemas.openxmlformats.org/officeDocument/2006/relationships/image" Target="../media/image185.png"/><Relationship Id="rId12" Type="http://schemas.openxmlformats.org/officeDocument/2006/relationships/image" Target="../media/image194.png"/><Relationship Id="rId17" Type="http://schemas.openxmlformats.org/officeDocument/2006/relationships/image" Target="../media/image199.png"/><Relationship Id="rId25" Type="http://schemas.openxmlformats.org/officeDocument/2006/relationships/image" Target="../media/image203.png"/><Relationship Id="rId33" Type="http://schemas.openxmlformats.org/officeDocument/2006/relationships/image" Target="../media/image211.png"/><Relationship Id="rId38" Type="http://schemas.openxmlformats.org/officeDocument/2006/relationships/image" Target="../media/image215.png"/><Relationship Id="rId46" Type="http://schemas.openxmlformats.org/officeDocument/2006/relationships/image" Target="../media/image223.png"/><Relationship Id="rId20" Type="http://schemas.openxmlformats.org/officeDocument/2006/relationships/image" Target="../media/image58.png"/><Relationship Id="rId41" Type="http://schemas.openxmlformats.org/officeDocument/2006/relationships/image" Target="../media/image218.png"/><Relationship Id="rId1" Type="http://schemas.openxmlformats.org/officeDocument/2006/relationships/image" Target="../media/image183.png"/><Relationship Id="rId6" Type="http://schemas.openxmlformats.org/officeDocument/2006/relationships/image" Target="../media/image188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3.png"/><Relationship Id="rId2" Type="http://schemas.openxmlformats.org/officeDocument/2006/relationships/image" Target="../media/image222.png"/><Relationship Id="rId1" Type="http://schemas.openxmlformats.org/officeDocument/2006/relationships/image" Target="../media/image185.png"/><Relationship Id="rId6" Type="http://schemas.openxmlformats.org/officeDocument/2006/relationships/image" Target="../media/image226.png"/><Relationship Id="rId5" Type="http://schemas.openxmlformats.org/officeDocument/2006/relationships/image" Target="../media/image225.png"/><Relationship Id="rId4" Type="http://schemas.openxmlformats.org/officeDocument/2006/relationships/image" Target="../media/image224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2.png"/><Relationship Id="rId21" Type="http://schemas.openxmlformats.org/officeDocument/2006/relationships/image" Target="../media/image247.png"/><Relationship Id="rId42" Type="http://schemas.openxmlformats.org/officeDocument/2006/relationships/image" Target="../media/image268.png"/><Relationship Id="rId47" Type="http://schemas.openxmlformats.org/officeDocument/2006/relationships/image" Target="../media/image273.png"/><Relationship Id="rId63" Type="http://schemas.openxmlformats.org/officeDocument/2006/relationships/image" Target="../media/image289.png"/><Relationship Id="rId68" Type="http://schemas.openxmlformats.org/officeDocument/2006/relationships/image" Target="../media/image294.png"/><Relationship Id="rId84" Type="http://schemas.openxmlformats.org/officeDocument/2006/relationships/image" Target="../media/image310.png"/><Relationship Id="rId89" Type="http://schemas.openxmlformats.org/officeDocument/2006/relationships/image" Target="../media/image315.png"/><Relationship Id="rId112" Type="http://schemas.openxmlformats.org/officeDocument/2006/relationships/image" Target="../media/image338.png"/><Relationship Id="rId16" Type="http://schemas.openxmlformats.org/officeDocument/2006/relationships/image" Target="../media/image242.png"/><Relationship Id="rId107" Type="http://schemas.openxmlformats.org/officeDocument/2006/relationships/image" Target="../media/image333.png"/><Relationship Id="rId11" Type="http://schemas.openxmlformats.org/officeDocument/2006/relationships/image" Target="../media/image237.png"/><Relationship Id="rId32" Type="http://schemas.openxmlformats.org/officeDocument/2006/relationships/image" Target="../media/image258.png"/><Relationship Id="rId37" Type="http://schemas.openxmlformats.org/officeDocument/2006/relationships/image" Target="../media/image263.png"/><Relationship Id="rId53" Type="http://schemas.openxmlformats.org/officeDocument/2006/relationships/image" Target="../media/image279.png"/><Relationship Id="rId58" Type="http://schemas.openxmlformats.org/officeDocument/2006/relationships/image" Target="../media/image284.png"/><Relationship Id="rId74" Type="http://schemas.openxmlformats.org/officeDocument/2006/relationships/image" Target="../media/image300.png"/><Relationship Id="rId79" Type="http://schemas.openxmlformats.org/officeDocument/2006/relationships/image" Target="../media/image305.png"/><Relationship Id="rId102" Type="http://schemas.openxmlformats.org/officeDocument/2006/relationships/image" Target="../media/image328.png"/><Relationship Id="rId5" Type="http://schemas.openxmlformats.org/officeDocument/2006/relationships/image" Target="../media/image231.png"/><Relationship Id="rId90" Type="http://schemas.openxmlformats.org/officeDocument/2006/relationships/image" Target="../media/image316.png"/><Relationship Id="rId95" Type="http://schemas.openxmlformats.org/officeDocument/2006/relationships/image" Target="../media/image321.png"/><Relationship Id="rId22" Type="http://schemas.openxmlformats.org/officeDocument/2006/relationships/image" Target="../media/image248.png"/><Relationship Id="rId27" Type="http://schemas.openxmlformats.org/officeDocument/2006/relationships/image" Target="../media/image253.png"/><Relationship Id="rId43" Type="http://schemas.openxmlformats.org/officeDocument/2006/relationships/image" Target="../media/image269.png"/><Relationship Id="rId48" Type="http://schemas.openxmlformats.org/officeDocument/2006/relationships/image" Target="../media/image274.png"/><Relationship Id="rId64" Type="http://schemas.openxmlformats.org/officeDocument/2006/relationships/image" Target="../media/image290.png"/><Relationship Id="rId69" Type="http://schemas.openxmlformats.org/officeDocument/2006/relationships/image" Target="../media/image295.png"/><Relationship Id="rId113" Type="http://schemas.openxmlformats.org/officeDocument/2006/relationships/image" Target="../media/image339.png"/><Relationship Id="rId80" Type="http://schemas.openxmlformats.org/officeDocument/2006/relationships/image" Target="../media/image306.png"/><Relationship Id="rId85" Type="http://schemas.openxmlformats.org/officeDocument/2006/relationships/image" Target="../media/image311.png"/><Relationship Id="rId12" Type="http://schemas.openxmlformats.org/officeDocument/2006/relationships/image" Target="../media/image238.png"/><Relationship Id="rId17" Type="http://schemas.openxmlformats.org/officeDocument/2006/relationships/image" Target="../media/image243.png"/><Relationship Id="rId33" Type="http://schemas.openxmlformats.org/officeDocument/2006/relationships/image" Target="../media/image259.png"/><Relationship Id="rId38" Type="http://schemas.openxmlformats.org/officeDocument/2006/relationships/image" Target="../media/image264.png"/><Relationship Id="rId59" Type="http://schemas.openxmlformats.org/officeDocument/2006/relationships/image" Target="../media/image285.png"/><Relationship Id="rId103" Type="http://schemas.openxmlformats.org/officeDocument/2006/relationships/image" Target="../media/image329.png"/><Relationship Id="rId108" Type="http://schemas.openxmlformats.org/officeDocument/2006/relationships/image" Target="../media/image334.png"/><Relationship Id="rId54" Type="http://schemas.openxmlformats.org/officeDocument/2006/relationships/image" Target="../media/image280.png"/><Relationship Id="rId70" Type="http://schemas.openxmlformats.org/officeDocument/2006/relationships/image" Target="../media/image296.png"/><Relationship Id="rId75" Type="http://schemas.openxmlformats.org/officeDocument/2006/relationships/image" Target="../media/image301.png"/><Relationship Id="rId91" Type="http://schemas.openxmlformats.org/officeDocument/2006/relationships/image" Target="../media/image317.png"/><Relationship Id="rId96" Type="http://schemas.openxmlformats.org/officeDocument/2006/relationships/image" Target="../media/image322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15" Type="http://schemas.openxmlformats.org/officeDocument/2006/relationships/image" Target="../media/image241.png"/><Relationship Id="rId23" Type="http://schemas.openxmlformats.org/officeDocument/2006/relationships/image" Target="../media/image249.png"/><Relationship Id="rId28" Type="http://schemas.openxmlformats.org/officeDocument/2006/relationships/image" Target="../media/image254.png"/><Relationship Id="rId36" Type="http://schemas.openxmlformats.org/officeDocument/2006/relationships/image" Target="../media/image262.png"/><Relationship Id="rId49" Type="http://schemas.openxmlformats.org/officeDocument/2006/relationships/image" Target="../media/image275.png"/><Relationship Id="rId57" Type="http://schemas.openxmlformats.org/officeDocument/2006/relationships/image" Target="../media/image283.png"/><Relationship Id="rId106" Type="http://schemas.openxmlformats.org/officeDocument/2006/relationships/image" Target="../media/image332.png"/><Relationship Id="rId114" Type="http://schemas.openxmlformats.org/officeDocument/2006/relationships/image" Target="../media/image340.png"/><Relationship Id="rId10" Type="http://schemas.openxmlformats.org/officeDocument/2006/relationships/image" Target="../media/image236.png"/><Relationship Id="rId31" Type="http://schemas.openxmlformats.org/officeDocument/2006/relationships/image" Target="../media/image257.png"/><Relationship Id="rId44" Type="http://schemas.openxmlformats.org/officeDocument/2006/relationships/image" Target="../media/image270.png"/><Relationship Id="rId52" Type="http://schemas.openxmlformats.org/officeDocument/2006/relationships/image" Target="../media/image278.png"/><Relationship Id="rId60" Type="http://schemas.openxmlformats.org/officeDocument/2006/relationships/image" Target="../media/image286.png"/><Relationship Id="rId65" Type="http://schemas.openxmlformats.org/officeDocument/2006/relationships/image" Target="../media/image291.png"/><Relationship Id="rId73" Type="http://schemas.openxmlformats.org/officeDocument/2006/relationships/image" Target="../media/image299.png"/><Relationship Id="rId78" Type="http://schemas.openxmlformats.org/officeDocument/2006/relationships/image" Target="../media/image304.png"/><Relationship Id="rId81" Type="http://schemas.openxmlformats.org/officeDocument/2006/relationships/image" Target="../media/image307.png"/><Relationship Id="rId86" Type="http://schemas.openxmlformats.org/officeDocument/2006/relationships/image" Target="../media/image312.png"/><Relationship Id="rId94" Type="http://schemas.openxmlformats.org/officeDocument/2006/relationships/image" Target="../media/image320.png"/><Relationship Id="rId99" Type="http://schemas.openxmlformats.org/officeDocument/2006/relationships/image" Target="../media/image325.png"/><Relationship Id="rId101" Type="http://schemas.openxmlformats.org/officeDocument/2006/relationships/image" Target="../media/image327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Relationship Id="rId13" Type="http://schemas.openxmlformats.org/officeDocument/2006/relationships/image" Target="../media/image239.png"/><Relationship Id="rId18" Type="http://schemas.openxmlformats.org/officeDocument/2006/relationships/image" Target="../media/image244.png"/><Relationship Id="rId39" Type="http://schemas.openxmlformats.org/officeDocument/2006/relationships/image" Target="../media/image265.png"/><Relationship Id="rId109" Type="http://schemas.openxmlformats.org/officeDocument/2006/relationships/image" Target="../media/image335.png"/><Relationship Id="rId34" Type="http://schemas.openxmlformats.org/officeDocument/2006/relationships/image" Target="../media/image260.png"/><Relationship Id="rId50" Type="http://schemas.openxmlformats.org/officeDocument/2006/relationships/image" Target="../media/image276.png"/><Relationship Id="rId55" Type="http://schemas.openxmlformats.org/officeDocument/2006/relationships/image" Target="../media/image281.png"/><Relationship Id="rId76" Type="http://schemas.openxmlformats.org/officeDocument/2006/relationships/image" Target="../media/image302.png"/><Relationship Id="rId97" Type="http://schemas.openxmlformats.org/officeDocument/2006/relationships/image" Target="../media/image323.png"/><Relationship Id="rId104" Type="http://schemas.openxmlformats.org/officeDocument/2006/relationships/image" Target="../media/image330.png"/><Relationship Id="rId7" Type="http://schemas.openxmlformats.org/officeDocument/2006/relationships/image" Target="../media/image233.png"/><Relationship Id="rId71" Type="http://schemas.openxmlformats.org/officeDocument/2006/relationships/image" Target="../media/image297.png"/><Relationship Id="rId92" Type="http://schemas.openxmlformats.org/officeDocument/2006/relationships/image" Target="../media/image318.png"/><Relationship Id="rId2" Type="http://schemas.openxmlformats.org/officeDocument/2006/relationships/image" Target="../media/image228.png"/><Relationship Id="rId29" Type="http://schemas.openxmlformats.org/officeDocument/2006/relationships/image" Target="../media/image255.png"/><Relationship Id="rId24" Type="http://schemas.openxmlformats.org/officeDocument/2006/relationships/image" Target="../media/image250.png"/><Relationship Id="rId40" Type="http://schemas.openxmlformats.org/officeDocument/2006/relationships/image" Target="../media/image266.png"/><Relationship Id="rId45" Type="http://schemas.openxmlformats.org/officeDocument/2006/relationships/image" Target="../media/image271.png"/><Relationship Id="rId66" Type="http://schemas.openxmlformats.org/officeDocument/2006/relationships/image" Target="../media/image292.png"/><Relationship Id="rId87" Type="http://schemas.openxmlformats.org/officeDocument/2006/relationships/image" Target="../media/image313.png"/><Relationship Id="rId110" Type="http://schemas.openxmlformats.org/officeDocument/2006/relationships/image" Target="../media/image336.png"/><Relationship Id="rId115" Type="http://schemas.openxmlformats.org/officeDocument/2006/relationships/image" Target="../media/image341.png"/><Relationship Id="rId61" Type="http://schemas.openxmlformats.org/officeDocument/2006/relationships/image" Target="../media/image287.png"/><Relationship Id="rId82" Type="http://schemas.openxmlformats.org/officeDocument/2006/relationships/image" Target="../media/image308.png"/><Relationship Id="rId19" Type="http://schemas.openxmlformats.org/officeDocument/2006/relationships/image" Target="../media/image245.png"/><Relationship Id="rId14" Type="http://schemas.openxmlformats.org/officeDocument/2006/relationships/image" Target="../media/image240.png"/><Relationship Id="rId30" Type="http://schemas.openxmlformats.org/officeDocument/2006/relationships/image" Target="../media/image256.png"/><Relationship Id="rId35" Type="http://schemas.openxmlformats.org/officeDocument/2006/relationships/image" Target="../media/image261.png"/><Relationship Id="rId56" Type="http://schemas.openxmlformats.org/officeDocument/2006/relationships/image" Target="../media/image282.png"/><Relationship Id="rId77" Type="http://schemas.openxmlformats.org/officeDocument/2006/relationships/image" Target="../media/image303.png"/><Relationship Id="rId100" Type="http://schemas.openxmlformats.org/officeDocument/2006/relationships/image" Target="../media/image326.png"/><Relationship Id="rId105" Type="http://schemas.openxmlformats.org/officeDocument/2006/relationships/image" Target="../media/image331.png"/><Relationship Id="rId8" Type="http://schemas.openxmlformats.org/officeDocument/2006/relationships/image" Target="../media/image234.png"/><Relationship Id="rId51" Type="http://schemas.openxmlformats.org/officeDocument/2006/relationships/image" Target="../media/image277.png"/><Relationship Id="rId72" Type="http://schemas.openxmlformats.org/officeDocument/2006/relationships/image" Target="../media/image298.png"/><Relationship Id="rId93" Type="http://schemas.openxmlformats.org/officeDocument/2006/relationships/image" Target="../media/image319.png"/><Relationship Id="rId98" Type="http://schemas.openxmlformats.org/officeDocument/2006/relationships/image" Target="../media/image324.png"/><Relationship Id="rId3" Type="http://schemas.openxmlformats.org/officeDocument/2006/relationships/image" Target="../media/image229.png"/><Relationship Id="rId25" Type="http://schemas.openxmlformats.org/officeDocument/2006/relationships/image" Target="../media/image251.png"/><Relationship Id="rId46" Type="http://schemas.openxmlformats.org/officeDocument/2006/relationships/image" Target="../media/image272.png"/><Relationship Id="rId67" Type="http://schemas.openxmlformats.org/officeDocument/2006/relationships/image" Target="../media/image293.png"/><Relationship Id="rId20" Type="http://schemas.openxmlformats.org/officeDocument/2006/relationships/image" Target="../media/image246.png"/><Relationship Id="rId41" Type="http://schemas.openxmlformats.org/officeDocument/2006/relationships/image" Target="../media/image267.png"/><Relationship Id="rId62" Type="http://schemas.openxmlformats.org/officeDocument/2006/relationships/image" Target="../media/image288.png"/><Relationship Id="rId83" Type="http://schemas.openxmlformats.org/officeDocument/2006/relationships/image" Target="../media/image309.png"/><Relationship Id="rId88" Type="http://schemas.openxmlformats.org/officeDocument/2006/relationships/image" Target="../media/image314.png"/><Relationship Id="rId111" Type="http://schemas.openxmlformats.org/officeDocument/2006/relationships/image" Target="../media/image337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67.png"/><Relationship Id="rId21" Type="http://schemas.openxmlformats.org/officeDocument/2006/relationships/image" Target="../media/image362.png"/><Relationship Id="rId42" Type="http://schemas.openxmlformats.org/officeDocument/2006/relationships/image" Target="../media/image383.png"/><Relationship Id="rId47" Type="http://schemas.openxmlformats.org/officeDocument/2006/relationships/image" Target="../media/image388.png"/><Relationship Id="rId63" Type="http://schemas.openxmlformats.org/officeDocument/2006/relationships/image" Target="../media/image404.png"/><Relationship Id="rId68" Type="http://schemas.openxmlformats.org/officeDocument/2006/relationships/image" Target="../media/image409.png"/><Relationship Id="rId16" Type="http://schemas.openxmlformats.org/officeDocument/2006/relationships/image" Target="../media/image357.png"/><Relationship Id="rId11" Type="http://schemas.openxmlformats.org/officeDocument/2006/relationships/image" Target="../media/image352.png"/><Relationship Id="rId24" Type="http://schemas.openxmlformats.org/officeDocument/2006/relationships/image" Target="../media/image365.png"/><Relationship Id="rId32" Type="http://schemas.openxmlformats.org/officeDocument/2006/relationships/image" Target="../media/image373.png"/><Relationship Id="rId37" Type="http://schemas.openxmlformats.org/officeDocument/2006/relationships/image" Target="../media/image378.png"/><Relationship Id="rId40" Type="http://schemas.openxmlformats.org/officeDocument/2006/relationships/image" Target="../media/image381.png"/><Relationship Id="rId45" Type="http://schemas.openxmlformats.org/officeDocument/2006/relationships/image" Target="../media/image386.png"/><Relationship Id="rId53" Type="http://schemas.openxmlformats.org/officeDocument/2006/relationships/image" Target="../media/image394.png"/><Relationship Id="rId58" Type="http://schemas.openxmlformats.org/officeDocument/2006/relationships/image" Target="../media/image399.png"/><Relationship Id="rId66" Type="http://schemas.openxmlformats.org/officeDocument/2006/relationships/image" Target="../media/image407.png"/><Relationship Id="rId74" Type="http://schemas.openxmlformats.org/officeDocument/2006/relationships/image" Target="../media/image415.png"/><Relationship Id="rId79" Type="http://schemas.openxmlformats.org/officeDocument/2006/relationships/image" Target="../media/image420.png"/><Relationship Id="rId5" Type="http://schemas.openxmlformats.org/officeDocument/2006/relationships/image" Target="../media/image346.png"/><Relationship Id="rId61" Type="http://schemas.openxmlformats.org/officeDocument/2006/relationships/image" Target="../media/image402.png"/><Relationship Id="rId19" Type="http://schemas.openxmlformats.org/officeDocument/2006/relationships/image" Target="../media/image360.png"/><Relationship Id="rId14" Type="http://schemas.openxmlformats.org/officeDocument/2006/relationships/image" Target="../media/image355.png"/><Relationship Id="rId22" Type="http://schemas.openxmlformats.org/officeDocument/2006/relationships/image" Target="../media/image363.png"/><Relationship Id="rId27" Type="http://schemas.openxmlformats.org/officeDocument/2006/relationships/image" Target="../media/image368.png"/><Relationship Id="rId30" Type="http://schemas.openxmlformats.org/officeDocument/2006/relationships/image" Target="../media/image371.png"/><Relationship Id="rId35" Type="http://schemas.openxmlformats.org/officeDocument/2006/relationships/image" Target="../media/image376.png"/><Relationship Id="rId43" Type="http://schemas.openxmlformats.org/officeDocument/2006/relationships/image" Target="../media/image384.png"/><Relationship Id="rId48" Type="http://schemas.openxmlformats.org/officeDocument/2006/relationships/image" Target="../media/image389.png"/><Relationship Id="rId56" Type="http://schemas.openxmlformats.org/officeDocument/2006/relationships/image" Target="../media/image397.png"/><Relationship Id="rId64" Type="http://schemas.openxmlformats.org/officeDocument/2006/relationships/image" Target="../media/image405.png"/><Relationship Id="rId69" Type="http://schemas.openxmlformats.org/officeDocument/2006/relationships/image" Target="../media/image410.png"/><Relationship Id="rId77" Type="http://schemas.openxmlformats.org/officeDocument/2006/relationships/image" Target="../media/image418.png"/><Relationship Id="rId8" Type="http://schemas.openxmlformats.org/officeDocument/2006/relationships/image" Target="../media/image349.png"/><Relationship Id="rId51" Type="http://schemas.openxmlformats.org/officeDocument/2006/relationships/image" Target="../media/image392.png"/><Relationship Id="rId72" Type="http://schemas.openxmlformats.org/officeDocument/2006/relationships/image" Target="../media/image413.png"/><Relationship Id="rId80" Type="http://schemas.openxmlformats.org/officeDocument/2006/relationships/image" Target="../media/image421.png"/><Relationship Id="rId3" Type="http://schemas.openxmlformats.org/officeDocument/2006/relationships/image" Target="../media/image344.png"/><Relationship Id="rId12" Type="http://schemas.openxmlformats.org/officeDocument/2006/relationships/image" Target="../media/image353.png"/><Relationship Id="rId17" Type="http://schemas.openxmlformats.org/officeDocument/2006/relationships/image" Target="../media/image358.png"/><Relationship Id="rId25" Type="http://schemas.openxmlformats.org/officeDocument/2006/relationships/image" Target="../media/image366.png"/><Relationship Id="rId33" Type="http://schemas.openxmlformats.org/officeDocument/2006/relationships/image" Target="../media/image374.png"/><Relationship Id="rId38" Type="http://schemas.openxmlformats.org/officeDocument/2006/relationships/image" Target="../media/image379.png"/><Relationship Id="rId46" Type="http://schemas.openxmlformats.org/officeDocument/2006/relationships/image" Target="../media/image387.png"/><Relationship Id="rId59" Type="http://schemas.openxmlformats.org/officeDocument/2006/relationships/image" Target="../media/image400.png"/><Relationship Id="rId67" Type="http://schemas.openxmlformats.org/officeDocument/2006/relationships/image" Target="../media/image408.png"/><Relationship Id="rId20" Type="http://schemas.openxmlformats.org/officeDocument/2006/relationships/image" Target="../media/image361.png"/><Relationship Id="rId41" Type="http://schemas.openxmlformats.org/officeDocument/2006/relationships/image" Target="../media/image382.png"/><Relationship Id="rId54" Type="http://schemas.openxmlformats.org/officeDocument/2006/relationships/image" Target="../media/image395.png"/><Relationship Id="rId62" Type="http://schemas.openxmlformats.org/officeDocument/2006/relationships/image" Target="../media/image403.png"/><Relationship Id="rId70" Type="http://schemas.openxmlformats.org/officeDocument/2006/relationships/image" Target="../media/image411.png"/><Relationship Id="rId75" Type="http://schemas.openxmlformats.org/officeDocument/2006/relationships/image" Target="../media/image416.png"/><Relationship Id="rId1" Type="http://schemas.openxmlformats.org/officeDocument/2006/relationships/image" Target="../media/image342.png"/><Relationship Id="rId6" Type="http://schemas.openxmlformats.org/officeDocument/2006/relationships/image" Target="../media/image347.png"/><Relationship Id="rId15" Type="http://schemas.openxmlformats.org/officeDocument/2006/relationships/image" Target="../media/image356.png"/><Relationship Id="rId23" Type="http://schemas.openxmlformats.org/officeDocument/2006/relationships/image" Target="../media/image364.png"/><Relationship Id="rId28" Type="http://schemas.openxmlformats.org/officeDocument/2006/relationships/image" Target="../media/image369.png"/><Relationship Id="rId36" Type="http://schemas.openxmlformats.org/officeDocument/2006/relationships/image" Target="../media/image377.png"/><Relationship Id="rId49" Type="http://schemas.openxmlformats.org/officeDocument/2006/relationships/image" Target="../media/image390.png"/><Relationship Id="rId57" Type="http://schemas.openxmlformats.org/officeDocument/2006/relationships/image" Target="../media/image398.png"/><Relationship Id="rId10" Type="http://schemas.openxmlformats.org/officeDocument/2006/relationships/image" Target="../media/image351.png"/><Relationship Id="rId31" Type="http://schemas.openxmlformats.org/officeDocument/2006/relationships/image" Target="../media/image372.png"/><Relationship Id="rId44" Type="http://schemas.openxmlformats.org/officeDocument/2006/relationships/image" Target="../media/image385.png"/><Relationship Id="rId52" Type="http://schemas.openxmlformats.org/officeDocument/2006/relationships/image" Target="../media/image393.png"/><Relationship Id="rId60" Type="http://schemas.openxmlformats.org/officeDocument/2006/relationships/image" Target="../media/image401.png"/><Relationship Id="rId65" Type="http://schemas.openxmlformats.org/officeDocument/2006/relationships/image" Target="../media/image406.png"/><Relationship Id="rId73" Type="http://schemas.openxmlformats.org/officeDocument/2006/relationships/image" Target="../media/image414.png"/><Relationship Id="rId78" Type="http://schemas.openxmlformats.org/officeDocument/2006/relationships/image" Target="../media/image419.png"/><Relationship Id="rId4" Type="http://schemas.openxmlformats.org/officeDocument/2006/relationships/image" Target="../media/image345.png"/><Relationship Id="rId9" Type="http://schemas.openxmlformats.org/officeDocument/2006/relationships/image" Target="../media/image350.png"/><Relationship Id="rId13" Type="http://schemas.openxmlformats.org/officeDocument/2006/relationships/image" Target="../media/image354.png"/><Relationship Id="rId18" Type="http://schemas.openxmlformats.org/officeDocument/2006/relationships/image" Target="../media/image359.png"/><Relationship Id="rId39" Type="http://schemas.openxmlformats.org/officeDocument/2006/relationships/image" Target="../media/image380.png"/><Relationship Id="rId34" Type="http://schemas.openxmlformats.org/officeDocument/2006/relationships/image" Target="../media/image375.png"/><Relationship Id="rId50" Type="http://schemas.openxmlformats.org/officeDocument/2006/relationships/image" Target="../media/image391.png"/><Relationship Id="rId55" Type="http://schemas.openxmlformats.org/officeDocument/2006/relationships/image" Target="../media/image396.png"/><Relationship Id="rId76" Type="http://schemas.openxmlformats.org/officeDocument/2006/relationships/image" Target="../media/image417.png"/><Relationship Id="rId7" Type="http://schemas.openxmlformats.org/officeDocument/2006/relationships/image" Target="../media/image348.png"/><Relationship Id="rId71" Type="http://schemas.openxmlformats.org/officeDocument/2006/relationships/image" Target="../media/image412.png"/><Relationship Id="rId2" Type="http://schemas.openxmlformats.org/officeDocument/2006/relationships/image" Target="../media/image343.png"/><Relationship Id="rId29" Type="http://schemas.openxmlformats.org/officeDocument/2006/relationships/image" Target="../media/image37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7.png"/><Relationship Id="rId3" Type="http://schemas.openxmlformats.org/officeDocument/2006/relationships/image" Target="../media/image422.png"/><Relationship Id="rId7" Type="http://schemas.openxmlformats.org/officeDocument/2006/relationships/image" Target="../media/image426.png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6" Type="http://schemas.openxmlformats.org/officeDocument/2006/relationships/image" Target="../media/image425.png"/><Relationship Id="rId5" Type="http://schemas.openxmlformats.org/officeDocument/2006/relationships/image" Target="../media/image424.png"/><Relationship Id="rId10" Type="http://schemas.openxmlformats.org/officeDocument/2006/relationships/image" Target="../media/image429.png"/><Relationship Id="rId4" Type="http://schemas.openxmlformats.org/officeDocument/2006/relationships/image" Target="../media/image423.png"/><Relationship Id="rId9" Type="http://schemas.openxmlformats.org/officeDocument/2006/relationships/image" Target="../media/image4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114300</xdr:colOff>
      <xdr:row>989</xdr:row>
      <xdr:rowOff>95250</xdr:rowOff>
    </xdr:from>
    <xdr:to>
      <xdr:col>30</xdr:col>
      <xdr:colOff>419100</xdr:colOff>
      <xdr:row>1008</xdr:row>
      <xdr:rowOff>175260</xdr:rowOff>
    </xdr:to>
    <xdr:pic>
      <xdr:nvPicPr>
        <xdr:cNvPr id="192" name="Imagem 113">
          <a:extLst>
            <a:ext uri="{FF2B5EF4-FFF2-40B4-BE49-F238E27FC236}">
              <a16:creationId xmlns:a16="http://schemas.microsoft.com/office/drawing/2014/main" id="{09D502EB-7E76-705A-22C9-A3850226C008}"/>
            </a:ext>
            <a:ext uri="{147F2762-F138-4A5C-976F-8EAC2B608ADB}">
              <a16:predDERef xmlns:a16="http://schemas.microsoft.com/office/drawing/2014/main" pred="{DDE17E9D-51C9-C3B0-C2C8-CCF23853F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439900" y="152304750"/>
          <a:ext cx="4572000" cy="360045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989</xdr:row>
      <xdr:rowOff>133350</xdr:rowOff>
    </xdr:from>
    <xdr:to>
      <xdr:col>38</xdr:col>
      <xdr:colOff>304800</xdr:colOff>
      <xdr:row>1008</xdr:row>
      <xdr:rowOff>60960</xdr:rowOff>
    </xdr:to>
    <xdr:pic>
      <xdr:nvPicPr>
        <xdr:cNvPr id="197" name="Imagem 115">
          <a:extLst>
            <a:ext uri="{FF2B5EF4-FFF2-40B4-BE49-F238E27FC236}">
              <a16:creationId xmlns:a16="http://schemas.microsoft.com/office/drawing/2014/main" id="{A25C4520-8ACB-B809-C7C2-9981C040733E}"/>
            </a:ext>
            <a:ext uri="{147F2762-F138-4A5C-976F-8EAC2B608ADB}">
              <a16:predDERef xmlns:a16="http://schemas.microsoft.com/office/drawing/2014/main" pred="{09D502EB-7E76-705A-22C9-A3850226C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02400" y="152342850"/>
          <a:ext cx="4572000" cy="3448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1018</xdr:row>
      <xdr:rowOff>0</xdr:rowOff>
    </xdr:from>
    <xdr:to>
      <xdr:col>5</xdr:col>
      <xdr:colOff>581025</xdr:colOff>
      <xdr:row>1033</xdr:row>
      <xdr:rowOff>142875</xdr:rowOff>
    </xdr:to>
    <xdr:pic>
      <xdr:nvPicPr>
        <xdr:cNvPr id="202" name="Imagem 69">
          <a:extLst>
            <a:ext uri="{FF2B5EF4-FFF2-40B4-BE49-F238E27FC236}">
              <a16:creationId xmlns:a16="http://schemas.microsoft.com/office/drawing/2014/main" id="{BB82E0A4-5806-2FE0-0279-513E22C185D0}"/>
            </a:ext>
            <a:ext uri="{147F2762-F138-4A5C-976F-8EAC2B608ADB}">
              <a16:predDERef xmlns:a16="http://schemas.microsoft.com/office/drawing/2014/main" pred="{80D520F7-D4AF-424C-DF2B-1F8C8FC98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60886775"/>
          <a:ext cx="3933825" cy="2905125"/>
        </a:xfrm>
        <a:prstGeom prst="rect">
          <a:avLst/>
        </a:prstGeom>
      </xdr:spPr>
    </xdr:pic>
    <xdr:clientData/>
  </xdr:twoCellAnchor>
  <xdr:twoCellAnchor editAs="oneCell">
    <xdr:from>
      <xdr:col>14</xdr:col>
      <xdr:colOff>323850</xdr:colOff>
      <xdr:row>1016</xdr:row>
      <xdr:rowOff>142875</xdr:rowOff>
    </xdr:from>
    <xdr:to>
      <xdr:col>22</xdr:col>
      <xdr:colOff>7620</xdr:colOff>
      <xdr:row>1035</xdr:row>
      <xdr:rowOff>59055</xdr:rowOff>
    </xdr:to>
    <xdr:pic>
      <xdr:nvPicPr>
        <xdr:cNvPr id="250" name="Imagem 70">
          <a:extLst>
            <a:ext uri="{FF2B5EF4-FFF2-40B4-BE49-F238E27FC236}">
              <a16:creationId xmlns:a16="http://schemas.microsoft.com/office/drawing/2014/main" id="{5684E624-F318-4BF1-6E3C-2DD3C296526E}"/>
            </a:ext>
            <a:ext uri="{147F2762-F138-4A5C-976F-8EAC2B608ADB}">
              <a16:predDERef xmlns:a16="http://schemas.microsoft.com/office/drawing/2014/main" pred="{BB82E0A4-5806-2FE0-0279-513E22C18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10675" y="186128025"/>
          <a:ext cx="4560570" cy="3402330"/>
        </a:xfrm>
        <a:prstGeom prst="rect">
          <a:avLst/>
        </a:prstGeom>
      </xdr:spPr>
    </xdr:pic>
    <xdr:clientData/>
  </xdr:twoCellAnchor>
  <xdr:twoCellAnchor editAs="oneCell">
    <xdr:from>
      <xdr:col>22</xdr:col>
      <xdr:colOff>171450</xdr:colOff>
      <xdr:row>1016</xdr:row>
      <xdr:rowOff>133350</xdr:rowOff>
    </xdr:from>
    <xdr:to>
      <xdr:col>29</xdr:col>
      <xdr:colOff>476250</xdr:colOff>
      <xdr:row>1035</xdr:row>
      <xdr:rowOff>142875</xdr:rowOff>
    </xdr:to>
    <xdr:pic>
      <xdr:nvPicPr>
        <xdr:cNvPr id="251" name="Imagem 71">
          <a:extLst>
            <a:ext uri="{FF2B5EF4-FFF2-40B4-BE49-F238E27FC236}">
              <a16:creationId xmlns:a16="http://schemas.microsoft.com/office/drawing/2014/main" id="{37910A51-90EB-D498-B687-8AC1826F420B}"/>
            </a:ext>
            <a:ext uri="{147F2762-F138-4A5C-976F-8EAC2B608ADB}">
              <a16:predDERef xmlns:a16="http://schemas.microsoft.com/office/drawing/2014/main" pred="{5684E624-F318-4BF1-6E3C-2DD3C2965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35075" y="186118500"/>
          <a:ext cx="4572000" cy="3495675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1016</xdr:row>
      <xdr:rowOff>104775</xdr:rowOff>
    </xdr:from>
    <xdr:to>
      <xdr:col>37</xdr:col>
      <xdr:colOff>314325</xdr:colOff>
      <xdr:row>1035</xdr:row>
      <xdr:rowOff>20955</xdr:rowOff>
    </xdr:to>
    <xdr:pic>
      <xdr:nvPicPr>
        <xdr:cNvPr id="252" name="Imagem 72">
          <a:extLst>
            <a:ext uri="{FF2B5EF4-FFF2-40B4-BE49-F238E27FC236}">
              <a16:creationId xmlns:a16="http://schemas.microsoft.com/office/drawing/2014/main" id="{2748A22D-9F0C-209C-35F8-F6D8114785D0}"/>
            </a:ext>
            <a:ext uri="{147F2762-F138-4A5C-976F-8EAC2B608ADB}">
              <a16:predDERef xmlns:a16="http://schemas.microsoft.com/office/drawing/2014/main" pred="{37910A51-90EB-D498-B687-8AC1826F4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649950" y="186089925"/>
          <a:ext cx="4572000" cy="3402330"/>
        </a:xfrm>
        <a:prstGeom prst="rect">
          <a:avLst/>
        </a:prstGeom>
      </xdr:spPr>
    </xdr:pic>
    <xdr:clientData/>
  </xdr:twoCellAnchor>
  <xdr:twoCellAnchor editAs="oneCell">
    <xdr:from>
      <xdr:col>37</xdr:col>
      <xdr:colOff>390525</xdr:colOff>
      <xdr:row>1016</xdr:row>
      <xdr:rowOff>85725</xdr:rowOff>
    </xdr:from>
    <xdr:to>
      <xdr:col>44</xdr:col>
      <xdr:colOff>485775</xdr:colOff>
      <xdr:row>1035</xdr:row>
      <xdr:rowOff>68580</xdr:rowOff>
    </xdr:to>
    <xdr:pic>
      <xdr:nvPicPr>
        <xdr:cNvPr id="253" name="Imagem 74">
          <a:extLst>
            <a:ext uri="{FF2B5EF4-FFF2-40B4-BE49-F238E27FC236}">
              <a16:creationId xmlns:a16="http://schemas.microsoft.com/office/drawing/2014/main" id="{D3431819-5F34-AB55-8DF3-EE1F56A9B1CE}"/>
            </a:ext>
            <a:ext uri="{147F2762-F138-4A5C-976F-8EAC2B608ADB}">
              <a16:predDERef xmlns:a16="http://schemas.microsoft.com/office/drawing/2014/main" pred="{2748A22D-9F0C-209C-35F8-F6D811478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298150" y="186070875"/>
          <a:ext cx="4572000" cy="3469005"/>
        </a:xfrm>
        <a:prstGeom prst="rect">
          <a:avLst/>
        </a:prstGeom>
      </xdr:spPr>
    </xdr:pic>
    <xdr:clientData/>
  </xdr:twoCellAnchor>
  <xdr:twoCellAnchor editAs="oneCell">
    <xdr:from>
      <xdr:col>27</xdr:col>
      <xdr:colOff>438150</xdr:colOff>
      <xdr:row>1</xdr:row>
      <xdr:rowOff>9525</xdr:rowOff>
    </xdr:from>
    <xdr:to>
      <xdr:col>35</xdr:col>
      <xdr:colOff>133350</xdr:colOff>
      <xdr:row>10</xdr:row>
      <xdr:rowOff>123825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66B7DD9-F6F2-A63E-2154-C3AA06036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897350" y="200025"/>
          <a:ext cx="4572000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104775</xdr:rowOff>
    </xdr:from>
    <xdr:to>
      <xdr:col>6</xdr:col>
      <xdr:colOff>609600</xdr:colOff>
      <xdr:row>8</xdr:row>
      <xdr:rowOff>114300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0DDAF79-5E89-11DA-D015-5CCC83F19F02}"/>
            </a:ext>
            <a:ext uri="{147F2762-F138-4A5C-976F-8EAC2B608ADB}">
              <a16:predDERef xmlns:a16="http://schemas.microsoft.com/office/drawing/2014/main" pred="{166B7DD9-F6F2-A63E-2154-C3AA06036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5275"/>
          <a:ext cx="4572000" cy="1343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6</xdr:col>
      <xdr:colOff>609600</xdr:colOff>
      <xdr:row>27</xdr:row>
      <xdr:rowOff>57150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2314B3B-4FE4-D69B-C681-AEF8DF573B56}"/>
            </a:ext>
            <a:ext uri="{147F2762-F138-4A5C-976F-8EAC2B608ADB}">
              <a16:predDERef xmlns:a16="http://schemas.microsoft.com/office/drawing/2014/main" pred="{60DDAF79-5E89-11DA-D015-5CCC83F19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714500"/>
          <a:ext cx="4572000" cy="3486150"/>
        </a:xfrm>
        <a:prstGeom prst="rect">
          <a:avLst/>
        </a:prstGeom>
      </xdr:spPr>
    </xdr:pic>
    <xdr:clientData/>
  </xdr:twoCellAnchor>
  <xdr:twoCellAnchor editAs="oneCell">
    <xdr:from>
      <xdr:col>14</xdr:col>
      <xdr:colOff>600075</xdr:colOff>
      <xdr:row>13</xdr:row>
      <xdr:rowOff>38100</xdr:rowOff>
    </xdr:from>
    <xdr:to>
      <xdr:col>20</xdr:col>
      <xdr:colOff>57150</xdr:colOff>
      <xdr:row>25</xdr:row>
      <xdr:rowOff>171450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ED65BBA-8921-D64E-5D2E-DD7B89CB11BF}"/>
            </a:ext>
            <a:ext uri="{147F2762-F138-4A5C-976F-8EAC2B608ADB}">
              <a16:predDERef xmlns:a16="http://schemas.microsoft.com/office/drawing/2014/main" pred="{A2314B3B-4FE4-D69B-C681-AEF8DF573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134475" y="2514600"/>
          <a:ext cx="3114675" cy="2419350"/>
        </a:xfrm>
        <a:prstGeom prst="rect">
          <a:avLst/>
        </a:prstGeom>
      </xdr:spPr>
    </xdr:pic>
    <xdr:clientData/>
  </xdr:twoCellAnchor>
  <xdr:twoCellAnchor editAs="oneCell">
    <xdr:from>
      <xdr:col>14</xdr:col>
      <xdr:colOff>600075</xdr:colOff>
      <xdr:row>0</xdr:row>
      <xdr:rowOff>47625</xdr:rowOff>
    </xdr:from>
    <xdr:to>
      <xdr:col>20</xdr:col>
      <xdr:colOff>28575</xdr:colOff>
      <xdr:row>12</xdr:row>
      <xdr:rowOff>123825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81FBB080-182A-F48A-8FE5-444F1F0867FF}"/>
            </a:ext>
            <a:ext uri="{147F2762-F138-4A5C-976F-8EAC2B608ADB}">
              <a16:predDERef xmlns:a16="http://schemas.microsoft.com/office/drawing/2014/main" pred="{AED65BBA-8921-D64E-5D2E-DD7B89CB1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134475" y="47625"/>
          <a:ext cx="3086100" cy="2428875"/>
        </a:xfrm>
        <a:prstGeom prst="rect">
          <a:avLst/>
        </a:prstGeom>
      </xdr:spPr>
    </xdr:pic>
    <xdr:clientData/>
  </xdr:twoCellAnchor>
  <xdr:twoCellAnchor editAs="oneCell">
    <xdr:from>
      <xdr:col>20</xdr:col>
      <xdr:colOff>85725</xdr:colOff>
      <xdr:row>0</xdr:row>
      <xdr:rowOff>57150</xdr:rowOff>
    </xdr:from>
    <xdr:to>
      <xdr:col>25</xdr:col>
      <xdr:colOff>142875</xdr:colOff>
      <xdr:row>12</xdr:row>
      <xdr:rowOff>142875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FD31AEC6-C2AD-F1FB-7277-4E6E5076F520}"/>
            </a:ext>
            <a:ext uri="{147F2762-F138-4A5C-976F-8EAC2B608ADB}">
              <a16:predDERef xmlns:a16="http://schemas.microsoft.com/office/drawing/2014/main" pred="{81FBB080-182A-F48A-8FE5-444F1F086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277725" y="57150"/>
          <a:ext cx="3105150" cy="243840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95250</xdr:colOff>
      <xdr:row>13</xdr:row>
      <xdr:rowOff>47625</xdr:rowOff>
    </xdr:from>
    <xdr:to>
      <xdr:col>25</xdr:col>
      <xdr:colOff>104775</xdr:colOff>
      <xdr:row>26</xdr:row>
      <xdr:rowOff>9525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80061EC8-51B9-B883-AC4B-73E838D3A0BD}"/>
            </a:ext>
            <a:ext uri="{147F2762-F138-4A5C-976F-8EAC2B608ADB}">
              <a16:predDERef xmlns:a16="http://schemas.microsoft.com/office/drawing/2014/main" pred="{FD31AEC6-C2AD-F1FB-7277-4E6E5076F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287250" y="2524125"/>
          <a:ext cx="3057525" cy="243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66675</xdr:colOff>
      <xdr:row>50</xdr:row>
      <xdr:rowOff>85725</xdr:rowOff>
    </xdr:from>
    <xdr:to>
      <xdr:col>19</xdr:col>
      <xdr:colOff>504825</xdr:colOff>
      <xdr:row>65</xdr:row>
      <xdr:rowOff>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84086FC9-F42A-826E-4ABA-202286BC0D6F}"/>
            </a:ext>
            <a:ext uri="{147F2762-F138-4A5C-976F-8EAC2B608ADB}">
              <a16:predDERef xmlns:a16="http://schemas.microsoft.com/office/drawing/2014/main" pred="{80061EC8-51B9-B883-AC4B-73E838D3A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601075" y="9610725"/>
          <a:ext cx="3486150" cy="276225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35</xdr:row>
      <xdr:rowOff>95250</xdr:rowOff>
    </xdr:from>
    <xdr:to>
      <xdr:col>19</xdr:col>
      <xdr:colOff>590550</xdr:colOff>
      <xdr:row>50</xdr:row>
      <xdr:rowOff>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21817492-20E4-F785-FC23-617AD883F0CA}"/>
            </a:ext>
            <a:ext uri="{147F2762-F138-4A5C-976F-8EAC2B608ADB}">
              <a16:predDERef xmlns:a16="http://schemas.microsoft.com/office/drawing/2014/main" pred="{84086FC9-F42A-826E-4ABA-202286BC0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629650" y="6762750"/>
          <a:ext cx="3543300" cy="2819400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35</xdr:row>
      <xdr:rowOff>95250</xdr:rowOff>
    </xdr:from>
    <xdr:to>
      <xdr:col>25</xdr:col>
      <xdr:colOff>514350</xdr:colOff>
      <xdr:row>49</xdr:row>
      <xdr:rowOff>123825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DD0B65EA-6A7D-3B72-BFA7-14A72FFF49CC}"/>
            </a:ext>
            <a:ext uri="{147F2762-F138-4A5C-976F-8EAC2B608ADB}">
              <a16:predDERef xmlns:a16="http://schemas.microsoft.com/office/drawing/2014/main" pred="{21817492-20E4-F785-FC23-617AD883F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220575" y="6762750"/>
          <a:ext cx="3533775" cy="276225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</xdr:row>
      <xdr:rowOff>104775</xdr:rowOff>
    </xdr:from>
    <xdr:to>
      <xdr:col>25</xdr:col>
      <xdr:colOff>485775</xdr:colOff>
      <xdr:row>65</xdr:row>
      <xdr:rowOff>19050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34695A63-8FD6-7A30-0941-45A106DC3E56}"/>
            </a:ext>
            <a:ext uri="{147F2762-F138-4A5C-976F-8EAC2B608ADB}">
              <a16:predDERef xmlns:a16="http://schemas.microsoft.com/office/drawing/2014/main" pred="{DD0B65EA-6A7D-3B72-BFA7-14A72FFF4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0" y="9629775"/>
          <a:ext cx="3533775" cy="2771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85725</xdr:rowOff>
    </xdr:from>
    <xdr:to>
      <xdr:col>6</xdr:col>
      <xdr:colOff>600075</xdr:colOff>
      <xdr:row>54</xdr:row>
      <xdr:rowOff>76200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6859E77-DE76-ACF8-8A15-EF3D25990701}"/>
            </a:ext>
            <a:ext uri="{147F2762-F138-4A5C-976F-8EAC2B608ADB}">
              <a16:predDERef xmlns:a16="http://schemas.microsoft.com/office/drawing/2014/main" pred="{34695A63-8FD6-7A30-0941-45A106DC3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6943725"/>
          <a:ext cx="4562475" cy="3419475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36</xdr:row>
      <xdr:rowOff>0</xdr:rowOff>
    </xdr:from>
    <xdr:to>
      <xdr:col>34</xdr:col>
      <xdr:colOff>304800</xdr:colOff>
      <xdr:row>45</xdr:row>
      <xdr:rowOff>142875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C843B6AF-99B4-365C-D349-E489BA2C143D}"/>
            </a:ext>
            <a:ext uri="{147F2762-F138-4A5C-976F-8EAC2B608ADB}">
              <a16:predDERef xmlns:a16="http://schemas.microsoft.com/office/drawing/2014/main" pred="{06859E77-DE76-ACF8-8A15-EF3D25990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459200" y="6858000"/>
          <a:ext cx="4572000" cy="1857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104775</xdr:rowOff>
    </xdr:from>
    <xdr:to>
      <xdr:col>6</xdr:col>
      <xdr:colOff>609600</xdr:colOff>
      <xdr:row>89</xdr:row>
      <xdr:rowOff>95250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D8F1CBC3-DF2E-BCAF-E821-60FCC3B39965}"/>
            </a:ext>
            <a:ext uri="{147F2762-F138-4A5C-976F-8EAC2B608ADB}">
              <a16:predDERef xmlns:a16="http://schemas.microsoft.com/office/drawing/2014/main" pred="{C843B6AF-99B4-365C-D349-E489BA2C1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3630275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85</xdr:row>
      <xdr:rowOff>114300</xdr:rowOff>
    </xdr:from>
    <xdr:to>
      <xdr:col>19</xdr:col>
      <xdr:colOff>485775</xdr:colOff>
      <xdr:row>100</xdr:row>
      <xdr:rowOff>9525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1FBC8A21-C56D-674C-13DF-A344F7EC80D7}"/>
            </a:ext>
            <a:ext uri="{147F2762-F138-4A5C-976F-8EAC2B608ADB}">
              <a16:predDERef xmlns:a16="http://schemas.microsoft.com/office/drawing/2014/main" pred="{D8F1CBC3-DF2E-BCAF-E821-60FCC3B39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53450" y="16306800"/>
          <a:ext cx="3514725" cy="2752725"/>
        </a:xfrm>
        <a:prstGeom prst="rect">
          <a:avLst/>
        </a:prstGeom>
      </xdr:spPr>
    </xdr:pic>
    <xdr:clientData/>
  </xdr:twoCellAnchor>
  <xdr:twoCellAnchor editAs="oneCell">
    <xdr:from>
      <xdr:col>14</xdr:col>
      <xdr:colOff>28575</xdr:colOff>
      <xdr:row>70</xdr:row>
      <xdr:rowOff>152400</xdr:rowOff>
    </xdr:from>
    <xdr:to>
      <xdr:col>19</xdr:col>
      <xdr:colOff>476250</xdr:colOff>
      <xdr:row>84</xdr:row>
      <xdr:rowOff>161925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4837F6DE-6357-0DE9-5696-3F92813A66F0}"/>
            </a:ext>
            <a:ext uri="{147F2762-F138-4A5C-976F-8EAC2B608ADB}">
              <a16:predDERef xmlns:a16="http://schemas.microsoft.com/office/drawing/2014/main" pred="{1FBC8A21-C56D-674C-13DF-A344F7EC8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975" y="13487400"/>
          <a:ext cx="3495675" cy="27432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71</xdr:row>
      <xdr:rowOff>0</xdr:rowOff>
    </xdr:from>
    <xdr:to>
      <xdr:col>25</xdr:col>
      <xdr:colOff>371475</xdr:colOff>
      <xdr:row>85</xdr:row>
      <xdr:rowOff>47625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A774B6BD-20A3-CA20-7DB7-002CCF8249E7}"/>
            </a:ext>
            <a:ext uri="{147F2762-F138-4A5C-976F-8EAC2B608ADB}">
              <a16:predDERef xmlns:a16="http://schemas.microsoft.com/office/drawing/2014/main" pred="{4837F6DE-6357-0DE9-5696-3F92813A6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2000" y="13525500"/>
          <a:ext cx="3419475" cy="27146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86</xdr:row>
      <xdr:rowOff>0</xdr:rowOff>
    </xdr:from>
    <xdr:to>
      <xdr:col>25</xdr:col>
      <xdr:colOff>333375</xdr:colOff>
      <xdr:row>100</xdr:row>
      <xdr:rowOff>9525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0F273860-1BD6-9E16-73BE-4B1A52612E7A}"/>
            </a:ext>
            <a:ext uri="{147F2762-F138-4A5C-976F-8EAC2B608ADB}">
              <a16:predDERef xmlns:a16="http://schemas.microsoft.com/office/drawing/2014/main" pred="{A774B6BD-20A3-CA20-7DB7-002CCF8249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2000" y="16383000"/>
          <a:ext cx="3381375" cy="2676525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71</xdr:row>
      <xdr:rowOff>0</xdr:rowOff>
    </xdr:from>
    <xdr:to>
      <xdr:col>32</xdr:col>
      <xdr:colOff>571500</xdr:colOff>
      <xdr:row>79</xdr:row>
      <xdr:rowOff>142875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A9C9CCC9-D41D-3DF7-9802-3E750A0B428A}"/>
            </a:ext>
            <a:ext uri="{147F2762-F138-4A5C-976F-8EAC2B608ADB}">
              <a16:predDERef xmlns:a16="http://schemas.microsoft.com/office/drawing/2014/main" pred="{0F273860-1BD6-9E16-73BE-4B1A52612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849600" y="13525500"/>
          <a:ext cx="4229100" cy="1666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142875</xdr:rowOff>
    </xdr:from>
    <xdr:to>
      <xdr:col>6</xdr:col>
      <xdr:colOff>609600</xdr:colOff>
      <xdr:row>124</xdr:row>
      <xdr:rowOff>133350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F7C2894B-5BAC-B01C-AAE1-7C539EBCCC1A}"/>
            </a:ext>
            <a:ext uri="{147F2762-F138-4A5C-976F-8EAC2B608ADB}">
              <a16:predDERef xmlns:a16="http://schemas.microsoft.com/office/drawing/2014/main" pred="{A9C9CCC9-D41D-3DF7-9802-3E750A0B4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0335875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105</xdr:row>
      <xdr:rowOff>171450</xdr:rowOff>
    </xdr:from>
    <xdr:to>
      <xdr:col>19</xdr:col>
      <xdr:colOff>428625</xdr:colOff>
      <xdr:row>119</xdr:row>
      <xdr:rowOff>76200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9F46AAB-6C59-BE8B-7D48-76F1725B7F45}"/>
            </a:ext>
            <a:ext uri="{147F2762-F138-4A5C-976F-8EAC2B608ADB}">
              <a16:predDERef xmlns:a16="http://schemas.microsoft.com/office/drawing/2014/main" pred="{F7C2894B-5BAC-B01C-AAE1-7C539EBC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658225" y="20173950"/>
          <a:ext cx="3362325" cy="2628900"/>
        </a:xfrm>
        <a:prstGeom prst="rect">
          <a:avLst/>
        </a:prstGeom>
      </xdr:spPr>
    </xdr:pic>
    <xdr:clientData/>
  </xdr:twoCellAnchor>
  <xdr:twoCellAnchor editAs="oneCell">
    <xdr:from>
      <xdr:col>14</xdr:col>
      <xdr:colOff>85725</xdr:colOff>
      <xdr:row>120</xdr:row>
      <xdr:rowOff>9525</xdr:rowOff>
    </xdr:from>
    <xdr:to>
      <xdr:col>19</xdr:col>
      <xdr:colOff>504825</xdr:colOff>
      <xdr:row>134</xdr:row>
      <xdr:rowOff>47625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CB300E86-4E9A-CF15-BF08-5C4F6E2797B3}"/>
            </a:ext>
            <a:ext uri="{147F2762-F138-4A5C-976F-8EAC2B608ADB}">
              <a16:predDERef xmlns:a16="http://schemas.microsoft.com/office/drawing/2014/main" pred="{09F46AAB-6C59-BE8B-7D48-76F1725B7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629650" y="22869525"/>
          <a:ext cx="3467100" cy="27051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106</xdr:row>
      <xdr:rowOff>0</xdr:rowOff>
    </xdr:from>
    <xdr:to>
      <xdr:col>25</xdr:col>
      <xdr:colOff>171450</xdr:colOff>
      <xdr:row>119</xdr:row>
      <xdr:rowOff>123825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E312734D-1C87-0E37-6E50-AD9778349D98}"/>
            </a:ext>
            <a:ext uri="{147F2762-F138-4A5C-976F-8EAC2B608ADB}">
              <a16:predDERef xmlns:a16="http://schemas.microsoft.com/office/drawing/2014/main" pred="{CB300E86-4E9A-CF15-BF08-5C4F6E279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201525" y="20193000"/>
          <a:ext cx="3219450" cy="26003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119</xdr:row>
      <xdr:rowOff>171450</xdr:rowOff>
    </xdr:from>
    <xdr:to>
      <xdr:col>25</xdr:col>
      <xdr:colOff>314325</xdr:colOff>
      <xdr:row>133</xdr:row>
      <xdr:rowOff>133350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622649CD-3D3E-4551-19C2-1404736CA422}"/>
            </a:ext>
            <a:ext uri="{147F2762-F138-4A5C-976F-8EAC2B608ADB}">
              <a16:predDERef xmlns:a16="http://schemas.microsoft.com/office/drawing/2014/main" pred="{E312734D-1C87-0E37-6E50-AD9778349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201525" y="22840950"/>
          <a:ext cx="3362325" cy="2628900"/>
        </a:xfrm>
        <a:prstGeom prst="rect">
          <a:avLst/>
        </a:prstGeom>
      </xdr:spPr>
    </xdr:pic>
    <xdr:clientData/>
  </xdr:twoCellAnchor>
  <xdr:twoCellAnchor editAs="oneCell">
    <xdr:from>
      <xdr:col>14</xdr:col>
      <xdr:colOff>180975</xdr:colOff>
      <xdr:row>141</xdr:row>
      <xdr:rowOff>114300</xdr:rowOff>
    </xdr:from>
    <xdr:to>
      <xdr:col>19</xdr:col>
      <xdr:colOff>514350</xdr:colOff>
      <xdr:row>155</xdr:row>
      <xdr:rowOff>38100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65E24CA1-E816-97D4-436E-B95770B81B97}"/>
            </a:ext>
            <a:ext uri="{147F2762-F138-4A5C-976F-8EAC2B608ADB}">
              <a16:predDERef xmlns:a16="http://schemas.microsoft.com/office/drawing/2014/main" pred="{622649CD-3D3E-4551-19C2-1404736CA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724900" y="26974800"/>
          <a:ext cx="3381375" cy="2647950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190500</xdr:colOff>
      <xdr:row>155</xdr:row>
      <xdr:rowOff>152400</xdr:rowOff>
    </xdr:from>
    <xdr:to>
      <xdr:col>19</xdr:col>
      <xdr:colOff>523875</xdr:colOff>
      <xdr:row>169</xdr:row>
      <xdr:rowOff>123825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689F19BC-98E3-04D3-6365-E516F3D4AF82}"/>
            </a:ext>
            <a:ext uri="{147F2762-F138-4A5C-976F-8EAC2B608ADB}">
              <a16:predDERef xmlns:a16="http://schemas.microsoft.com/office/drawing/2014/main" pred="{65E24CA1-E816-97D4-436E-B95770B81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34425" y="29679900"/>
          <a:ext cx="3381375" cy="2638425"/>
        </a:xfrm>
        <a:prstGeom prst="rect">
          <a:avLst/>
        </a:prstGeom>
      </xdr:spPr>
    </xdr:pic>
    <xdr:clientData/>
  </xdr:twoCellAnchor>
  <xdr:twoCellAnchor editAs="oneCell">
    <xdr:from>
      <xdr:col>20</xdr:col>
      <xdr:colOff>57150</xdr:colOff>
      <xdr:row>141</xdr:row>
      <xdr:rowOff>95250</xdr:rowOff>
    </xdr:from>
    <xdr:to>
      <xdr:col>25</xdr:col>
      <xdr:colOff>276225</xdr:colOff>
      <xdr:row>154</xdr:row>
      <xdr:rowOff>47625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58519E1-B7D5-EA43-78E3-EF265403493E}"/>
            </a:ext>
            <a:ext uri="{147F2762-F138-4A5C-976F-8EAC2B608ADB}">
              <a16:predDERef xmlns:a16="http://schemas.microsoft.com/office/drawing/2014/main" pred="{689F19BC-98E3-04D3-6365-E516F3D4A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258675" y="26955750"/>
          <a:ext cx="3267075" cy="2486025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155</xdr:row>
      <xdr:rowOff>161925</xdr:rowOff>
    </xdr:from>
    <xdr:to>
      <xdr:col>25</xdr:col>
      <xdr:colOff>257175</xdr:colOff>
      <xdr:row>169</xdr:row>
      <xdr:rowOff>38100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6AA685F6-0655-52BA-AB7A-46092E372B75}"/>
            </a:ext>
            <a:ext uri="{147F2762-F138-4A5C-976F-8EAC2B608ADB}">
              <a16:predDERef xmlns:a16="http://schemas.microsoft.com/office/drawing/2014/main" pred="{058519E1-B7D5-EA43-78E3-EF2654034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239625" y="29689425"/>
          <a:ext cx="3267075" cy="2543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95250</xdr:rowOff>
    </xdr:from>
    <xdr:to>
      <xdr:col>6</xdr:col>
      <xdr:colOff>609600</xdr:colOff>
      <xdr:row>159</xdr:row>
      <xdr:rowOff>19050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A2D8D90F-CFA0-6C7B-1FAD-526438B1D304}"/>
            </a:ext>
            <a:ext uri="{147F2762-F138-4A5C-976F-8EAC2B608ADB}">
              <a16:predDERef xmlns:a16="http://schemas.microsoft.com/office/drawing/2014/main" pred="{6AA685F6-0655-52BA-AB7A-46092E372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27146250"/>
          <a:ext cx="4572000" cy="31623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142</xdr:row>
      <xdr:rowOff>0</xdr:rowOff>
    </xdr:from>
    <xdr:to>
      <xdr:col>32</xdr:col>
      <xdr:colOff>590550</xdr:colOff>
      <xdr:row>150</xdr:row>
      <xdr:rowOff>0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933AB667-276B-58E5-B3D8-A871580B1119}"/>
            </a:ext>
            <a:ext uri="{147F2762-F138-4A5C-976F-8EAC2B608ADB}">
              <a16:predDERef xmlns:a16="http://schemas.microsoft.com/office/drawing/2014/main" pred="{A2D8D90F-CFA0-6C7B-1FAD-526438B1D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859125" y="27051000"/>
          <a:ext cx="4248150" cy="1514475"/>
        </a:xfrm>
        <a:prstGeom prst="rect">
          <a:avLst/>
        </a:prstGeom>
      </xdr:spPr>
    </xdr:pic>
    <xdr:clientData/>
  </xdr:twoCellAnchor>
  <xdr:twoCellAnchor>
    <xdr:from>
      <xdr:col>27</xdr:col>
      <xdr:colOff>487405</xdr:colOff>
      <xdr:row>12</xdr:row>
      <xdr:rowOff>68581</xdr:rowOff>
    </xdr:from>
    <xdr:to>
      <xdr:col>35</xdr:col>
      <xdr:colOff>275422</xdr:colOff>
      <xdr:row>25</xdr:row>
      <xdr:rowOff>1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727A92C6-D85C-FC0F-590A-EAF5F2476CD3}"/>
            </a:ext>
            <a:ext uri="{147F2762-F138-4A5C-976F-8EAC2B608ADB}">
              <a16:predDERef xmlns:a16="http://schemas.microsoft.com/office/drawing/2014/main" pred="{933AB667-276B-58E5-B3D8-A871580B111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twoCellAnchor>
  <xdr:twoCellAnchor editAs="oneCell">
    <xdr:from>
      <xdr:col>15</xdr:col>
      <xdr:colOff>247650</xdr:colOff>
      <xdr:row>176</xdr:row>
      <xdr:rowOff>76200</xdr:rowOff>
    </xdr:from>
    <xdr:to>
      <xdr:col>21</xdr:col>
      <xdr:colOff>381000</xdr:colOff>
      <xdr:row>192</xdr:row>
      <xdr:rowOff>28575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DE2393EC-7CA8-1388-B031-2D9BE7535992}"/>
            </a:ext>
            <a:ext uri="{147F2762-F138-4A5C-976F-8EAC2B608ADB}">
              <a16:predDERef xmlns:a16="http://schemas.microsoft.com/office/drawing/2014/main" pred="{2A55EB8E-379D-A746-2A5E-FDFD40D66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401175" y="31946850"/>
          <a:ext cx="3790950" cy="29241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176</xdr:row>
      <xdr:rowOff>57150</xdr:rowOff>
    </xdr:from>
    <xdr:to>
      <xdr:col>15</xdr:col>
      <xdr:colOff>142875</xdr:colOff>
      <xdr:row>192</xdr:row>
      <xdr:rowOff>76200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DC68A5AD-FAF5-0E3F-2A5D-D013A7F739EA}"/>
            </a:ext>
            <a:ext uri="{147F2762-F138-4A5C-976F-8EAC2B608ADB}">
              <a16:predDERef xmlns:a16="http://schemas.microsoft.com/office/drawing/2014/main" pred="{DE2393EC-7CA8-1388-B031-2D9BE7535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486400" y="31927800"/>
          <a:ext cx="3810000" cy="2990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266700</xdr:colOff>
      <xdr:row>176</xdr:row>
      <xdr:rowOff>76200</xdr:rowOff>
    </xdr:from>
    <xdr:to>
      <xdr:col>33</xdr:col>
      <xdr:colOff>333375</xdr:colOff>
      <xdr:row>192</xdr:row>
      <xdr:rowOff>28575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B12C27E9-89F9-A16E-4DF7-B6E255C17D02}"/>
            </a:ext>
            <a:ext uri="{147F2762-F138-4A5C-976F-8EAC2B608ADB}">
              <a16:predDERef xmlns:a16="http://schemas.microsoft.com/office/drawing/2014/main" pred="{DC68A5AD-FAF5-0E3F-2A5D-D013A7F73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735425" y="31946850"/>
          <a:ext cx="3724275" cy="2924175"/>
        </a:xfrm>
        <a:prstGeom prst="rect">
          <a:avLst/>
        </a:prstGeom>
      </xdr:spPr>
    </xdr:pic>
    <xdr:clientData/>
  </xdr:twoCellAnchor>
  <xdr:twoCellAnchor editAs="oneCell">
    <xdr:from>
      <xdr:col>21</xdr:col>
      <xdr:colOff>419100</xdr:colOff>
      <xdr:row>176</xdr:row>
      <xdr:rowOff>133350</xdr:rowOff>
    </xdr:from>
    <xdr:to>
      <xdr:col>27</xdr:col>
      <xdr:colOff>219075</xdr:colOff>
      <xdr:row>191</xdr:row>
      <xdr:rowOff>76200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4F8EE9E9-2553-1F95-18E9-84B0C0C6E3BD}"/>
            </a:ext>
            <a:ext uri="{147F2762-F138-4A5C-976F-8EAC2B608ADB}">
              <a16:predDERef xmlns:a16="http://schemas.microsoft.com/office/drawing/2014/main" pred="{B12C27E9-89F9-A16E-4DF7-B6E255C17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230225" y="32289750"/>
          <a:ext cx="3457575" cy="2724150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196</xdr:row>
      <xdr:rowOff>161925</xdr:rowOff>
    </xdr:from>
    <xdr:to>
      <xdr:col>21</xdr:col>
      <xdr:colOff>238125</xdr:colOff>
      <xdr:row>212</xdr:row>
      <xdr:rowOff>161925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3DA77245-B2CE-3878-571D-6BA7BA8B372B}"/>
            </a:ext>
            <a:ext uri="{147F2762-F138-4A5C-976F-8EAC2B608ADB}">
              <a16:predDERef xmlns:a16="http://schemas.microsoft.com/office/drawing/2014/main" pred="{4F8EE9E9-2553-1F95-18E9-84B0C0C6E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29725" y="35137725"/>
          <a:ext cx="3819525" cy="2971800"/>
        </a:xfrm>
        <a:prstGeom prst="rect">
          <a:avLst/>
        </a:prstGeom>
      </xdr:spPr>
    </xdr:pic>
    <xdr:clientData/>
  </xdr:twoCellAnchor>
  <xdr:twoCellAnchor editAs="oneCell">
    <xdr:from>
      <xdr:col>8</xdr:col>
      <xdr:colOff>400050</xdr:colOff>
      <xdr:row>196</xdr:row>
      <xdr:rowOff>171450</xdr:rowOff>
    </xdr:from>
    <xdr:to>
      <xdr:col>14</xdr:col>
      <xdr:colOff>533400</xdr:colOff>
      <xdr:row>212</xdr:row>
      <xdr:rowOff>142875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B1AC0A3B-C91A-10E6-D149-5457CABF9D7D}"/>
            </a:ext>
            <a:ext uri="{147F2762-F138-4A5C-976F-8EAC2B608ADB}">
              <a16:predDERef xmlns:a16="http://schemas.microsoft.com/office/drawing/2014/main" pred="{3DA77245-B2CE-3878-571D-6BA7BA8B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276850" y="35147250"/>
          <a:ext cx="3800475" cy="2943225"/>
        </a:xfrm>
        <a:prstGeom prst="rect">
          <a:avLst/>
        </a:prstGeom>
      </xdr:spPr>
    </xdr:pic>
    <xdr:clientData/>
  </xdr:twoCellAnchor>
  <xdr:twoCellAnchor editAs="oneCell">
    <xdr:from>
      <xdr:col>21</xdr:col>
      <xdr:colOff>419100</xdr:colOff>
      <xdr:row>196</xdr:row>
      <xdr:rowOff>133350</xdr:rowOff>
    </xdr:from>
    <xdr:to>
      <xdr:col>27</xdr:col>
      <xdr:colOff>504825</xdr:colOff>
      <xdr:row>212</xdr:row>
      <xdr:rowOff>76200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2FC755E-0C95-F2EC-64DF-0C8CEF5D2FC6}"/>
            </a:ext>
            <a:ext uri="{147F2762-F138-4A5C-976F-8EAC2B608ADB}">
              <a16:predDERef xmlns:a16="http://schemas.microsoft.com/office/drawing/2014/main" pred="{B1AC0A3B-C91A-10E6-D149-5457CABF9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230225" y="35109150"/>
          <a:ext cx="3743325" cy="2914650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</xdr:colOff>
      <xdr:row>196</xdr:row>
      <xdr:rowOff>123825</xdr:rowOff>
    </xdr:from>
    <xdr:to>
      <xdr:col>34</xdr:col>
      <xdr:colOff>209550</xdr:colOff>
      <xdr:row>211</xdr:row>
      <xdr:rowOff>161925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ABFDEF90-0080-7003-1A24-EFF73C7262F6}"/>
            </a:ext>
            <a:ext uri="{147F2762-F138-4A5C-976F-8EAC2B608ADB}">
              <a16:predDERef xmlns:a16="http://schemas.microsoft.com/office/drawing/2014/main" pred="{02FC755E-0C95-F2EC-64DF-0C8CEF5D2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135475" y="35099625"/>
          <a:ext cx="3810000" cy="2828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</xdr:row>
      <xdr:rowOff>66675</xdr:rowOff>
    </xdr:from>
    <xdr:to>
      <xdr:col>6</xdr:col>
      <xdr:colOff>609600</xdr:colOff>
      <xdr:row>216</xdr:row>
      <xdr:rowOff>152400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3CEC0A90-91F5-9EFE-473A-2C5B079540F9}"/>
            </a:ext>
            <a:ext uri="{147F2762-F138-4A5C-976F-8EAC2B608ADB}">
              <a16:predDERef xmlns:a16="http://schemas.microsoft.com/office/drawing/2014/main" pred="{ABFDEF90-0080-7003-1A24-EFF73C726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35423475"/>
          <a:ext cx="4572000" cy="3352800"/>
        </a:xfrm>
        <a:prstGeom prst="rect">
          <a:avLst/>
        </a:prstGeom>
      </xdr:spPr>
    </xdr:pic>
    <xdr:clientData/>
  </xdr:twoCellAnchor>
  <xdr:twoCellAnchor editAs="oneCell">
    <xdr:from>
      <xdr:col>20</xdr:col>
      <xdr:colOff>571500</xdr:colOff>
      <xdr:row>221</xdr:row>
      <xdr:rowOff>76200</xdr:rowOff>
    </xdr:from>
    <xdr:to>
      <xdr:col>27</xdr:col>
      <xdr:colOff>161925</xdr:colOff>
      <xdr:row>237</xdr:row>
      <xdr:rowOff>171450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8641F66B-DBCF-BDD7-AA90-43581B87ED1B}"/>
            </a:ext>
            <a:ext uri="{147F2762-F138-4A5C-976F-8EAC2B608ADB}">
              <a16:predDERef xmlns:a16="http://schemas.microsoft.com/office/drawing/2014/main" pred="{3CEC0A90-91F5-9EFE-473A-2C5B07954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773025" y="39604950"/>
          <a:ext cx="3857625" cy="3019425"/>
        </a:xfrm>
        <a:prstGeom prst="rect">
          <a:avLst/>
        </a:prstGeom>
      </xdr:spPr>
    </xdr:pic>
    <xdr:clientData/>
  </xdr:twoCellAnchor>
  <xdr:twoCellAnchor editAs="oneCell">
    <xdr:from>
      <xdr:col>27</xdr:col>
      <xdr:colOff>161925</xdr:colOff>
      <xdr:row>221</xdr:row>
      <xdr:rowOff>95250</xdr:rowOff>
    </xdr:from>
    <xdr:to>
      <xdr:col>33</xdr:col>
      <xdr:colOff>333375</xdr:colOff>
      <xdr:row>237</xdr:row>
      <xdr:rowOff>161925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C42E1114-2A9C-31D5-D24D-C301F1024F9E}"/>
            </a:ext>
            <a:ext uri="{147F2762-F138-4A5C-976F-8EAC2B608ADB}">
              <a16:predDERef xmlns:a16="http://schemas.microsoft.com/office/drawing/2014/main" pred="{8641F66B-DBCF-BDD7-AA90-43581B87E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630650" y="39624000"/>
          <a:ext cx="3829050" cy="299085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221</xdr:row>
      <xdr:rowOff>95250</xdr:rowOff>
    </xdr:from>
    <xdr:to>
      <xdr:col>14</xdr:col>
      <xdr:colOff>333375</xdr:colOff>
      <xdr:row>238</xdr:row>
      <xdr:rowOff>28575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9C3424E8-AF37-DE9F-4211-BBCCAEE2EB7C}"/>
            </a:ext>
            <a:ext uri="{147F2762-F138-4A5C-976F-8EAC2B608ADB}">
              <a16:predDERef xmlns:a16="http://schemas.microsoft.com/office/drawing/2014/main" pred="{C42E1114-2A9C-31D5-D24D-C301F1024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962525" y="39624000"/>
          <a:ext cx="3914775" cy="3038475"/>
        </a:xfrm>
        <a:prstGeom prst="rect">
          <a:avLst/>
        </a:prstGeom>
      </xdr:spPr>
    </xdr:pic>
    <xdr:clientData/>
  </xdr:twoCellAnchor>
  <xdr:twoCellAnchor editAs="oneCell">
    <xdr:from>
      <xdr:col>14</xdr:col>
      <xdr:colOff>352425</xdr:colOff>
      <xdr:row>221</xdr:row>
      <xdr:rowOff>114300</xdr:rowOff>
    </xdr:from>
    <xdr:to>
      <xdr:col>20</xdr:col>
      <xdr:colOff>590550</xdr:colOff>
      <xdr:row>237</xdr:row>
      <xdr:rowOff>142875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52E3585C-977F-13F6-3FB4-C459C160C08B}"/>
            </a:ext>
            <a:ext uri="{147F2762-F138-4A5C-976F-8EAC2B608ADB}">
              <a16:predDERef xmlns:a16="http://schemas.microsoft.com/office/drawing/2014/main" pred="{9C3424E8-AF37-DE9F-4211-BBCCAEE2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896350" y="39643050"/>
          <a:ext cx="3895725" cy="2952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6</xdr:col>
      <xdr:colOff>600075</xdr:colOff>
      <xdr:row>240</xdr:row>
      <xdr:rowOff>133350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D4495D02-7ABA-2059-CE73-E73D0B9835C5}"/>
            </a:ext>
            <a:ext uri="{147F2762-F138-4A5C-976F-8EAC2B608ADB}">
              <a16:predDERef xmlns:a16="http://schemas.microsoft.com/office/drawing/2014/main" pred="{52E3585C-977F-13F6-3FB4-C459C160C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41900475"/>
          <a:ext cx="4562475" cy="323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38100</xdr:rowOff>
    </xdr:from>
    <xdr:to>
      <xdr:col>6</xdr:col>
      <xdr:colOff>390525</xdr:colOff>
      <xdr:row>193</xdr:row>
      <xdr:rowOff>114300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4E050D85-5660-3194-3C3A-58AEC57CB34D}"/>
            </a:ext>
            <a:ext uri="{147F2762-F138-4A5C-976F-8EAC2B608ADB}">
              <a16:predDERef xmlns:a16="http://schemas.microsoft.com/office/drawing/2014/main" pred="{D4495D02-7ABA-2059-CE73-E73D0B983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32432625"/>
          <a:ext cx="4352925" cy="30003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246</xdr:row>
      <xdr:rowOff>19050</xdr:rowOff>
    </xdr:from>
    <xdr:to>
      <xdr:col>14</xdr:col>
      <xdr:colOff>390525</xdr:colOff>
      <xdr:row>263</xdr:row>
      <xdr:rowOff>133350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B7F406F5-7948-1EE5-7364-BCE290B2238E}"/>
            </a:ext>
            <a:ext uri="{147F2762-F138-4A5C-976F-8EAC2B608ADB}">
              <a16:predDERef xmlns:a16="http://schemas.microsoft.com/office/drawing/2014/main" pred="{4E050D85-5660-3194-3C3A-58AEC57CB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876800" y="45072300"/>
          <a:ext cx="4057650" cy="3190875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246</xdr:row>
      <xdr:rowOff>9525</xdr:rowOff>
    </xdr:from>
    <xdr:to>
      <xdr:col>21</xdr:col>
      <xdr:colOff>304800</xdr:colOff>
      <xdr:row>263</xdr:row>
      <xdr:rowOff>161925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73822C0-9A36-E4D5-073C-8D245C42B7C2}"/>
            </a:ext>
            <a:ext uri="{147F2762-F138-4A5C-976F-8EAC2B608ADB}">
              <a16:predDERef xmlns:a16="http://schemas.microsoft.com/office/drawing/2014/main" pred="{B7F406F5-7948-1EE5-7364-BCE290B22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001125" y="45062775"/>
          <a:ext cx="4114800" cy="3228975"/>
        </a:xfrm>
        <a:prstGeom prst="rect">
          <a:avLst/>
        </a:prstGeom>
      </xdr:spPr>
    </xdr:pic>
    <xdr:clientData/>
  </xdr:twoCellAnchor>
  <xdr:twoCellAnchor editAs="oneCell">
    <xdr:from>
      <xdr:col>21</xdr:col>
      <xdr:colOff>590550</xdr:colOff>
      <xdr:row>246</xdr:row>
      <xdr:rowOff>0</xdr:rowOff>
    </xdr:from>
    <xdr:to>
      <xdr:col>28</xdr:col>
      <xdr:colOff>409575</xdr:colOff>
      <xdr:row>263</xdr:row>
      <xdr:rowOff>152400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2C625B26-3195-ED59-FC4C-997924F164CA}"/>
            </a:ext>
            <a:ext uri="{147F2762-F138-4A5C-976F-8EAC2B608ADB}">
              <a16:predDERef xmlns:a16="http://schemas.microsoft.com/office/drawing/2014/main" pred="{273822C0-9A36-E4D5-073C-8D245C42B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3401675" y="45053250"/>
          <a:ext cx="4086225" cy="3228975"/>
        </a:xfrm>
        <a:prstGeom prst="rect">
          <a:avLst/>
        </a:prstGeom>
      </xdr:spPr>
    </xdr:pic>
    <xdr:clientData/>
  </xdr:twoCellAnchor>
  <xdr:twoCellAnchor editAs="oneCell">
    <xdr:from>
      <xdr:col>28</xdr:col>
      <xdr:colOff>600075</xdr:colOff>
      <xdr:row>246</xdr:row>
      <xdr:rowOff>9525</xdr:rowOff>
    </xdr:from>
    <xdr:to>
      <xdr:col>35</xdr:col>
      <xdr:colOff>495300</xdr:colOff>
      <xdr:row>263</xdr:row>
      <xdr:rowOff>161925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754EBB58-7A96-8456-7002-5D58066DDF19}"/>
            </a:ext>
            <a:ext uri="{147F2762-F138-4A5C-976F-8EAC2B608ADB}">
              <a16:predDERef xmlns:a16="http://schemas.microsoft.com/office/drawing/2014/main" pred="{2C625B26-3195-ED59-FC4C-997924F16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7678400" y="45062775"/>
          <a:ext cx="4162425" cy="3228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248</xdr:row>
      <xdr:rowOff>0</xdr:rowOff>
    </xdr:from>
    <xdr:to>
      <xdr:col>6</xdr:col>
      <xdr:colOff>333375</xdr:colOff>
      <xdr:row>266</xdr:row>
      <xdr:rowOff>0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2D599EE-3FB0-9CC5-88E4-32F56CEFFEA7}"/>
            </a:ext>
            <a:ext uri="{147F2762-F138-4A5C-976F-8EAC2B608ADB}">
              <a16:predDERef xmlns:a16="http://schemas.microsoft.com/office/drawing/2014/main" pred="{754EBB58-7A96-8456-7002-5D58066DD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45415200"/>
          <a:ext cx="4295775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269</xdr:row>
      <xdr:rowOff>47625</xdr:rowOff>
    </xdr:from>
    <xdr:to>
      <xdr:col>6</xdr:col>
      <xdr:colOff>381000</xdr:colOff>
      <xdr:row>285</xdr:row>
      <xdr:rowOff>19050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4736BC04-90E1-F080-3EAC-F79CAAA5B713}"/>
            </a:ext>
            <a:ext uri="{147F2762-F138-4A5C-976F-8EAC2B608ADB}">
              <a16:predDERef xmlns:a16="http://schemas.microsoft.com/office/drawing/2014/main" pred="{C2D599EE-3FB0-9CC5-88E4-32F56CEFF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8575" y="49339500"/>
          <a:ext cx="4314825" cy="2990850"/>
        </a:xfrm>
        <a:prstGeom prst="rect">
          <a:avLst/>
        </a:prstGeom>
      </xdr:spPr>
    </xdr:pic>
    <xdr:clientData/>
  </xdr:twoCellAnchor>
  <xdr:twoCellAnchor editAs="oneCell">
    <xdr:from>
      <xdr:col>21</xdr:col>
      <xdr:colOff>533400</xdr:colOff>
      <xdr:row>267</xdr:row>
      <xdr:rowOff>133350</xdr:rowOff>
    </xdr:from>
    <xdr:to>
      <xdr:col>28</xdr:col>
      <xdr:colOff>352425</xdr:colOff>
      <xdr:row>284</xdr:row>
      <xdr:rowOff>76200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FB327B88-0FEA-3705-DF48-8B436F882F0A}"/>
            </a:ext>
            <a:ext uri="{147F2762-F138-4A5C-976F-8EAC2B608ADB}">
              <a16:predDERef xmlns:a16="http://schemas.microsoft.com/office/drawing/2014/main" pred="{7C9B025E-F461-720C-C289-161DC5127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3344525" y="48996600"/>
          <a:ext cx="4086225" cy="3200400"/>
        </a:xfrm>
        <a:prstGeom prst="rect">
          <a:avLst/>
        </a:prstGeom>
      </xdr:spPr>
    </xdr:pic>
    <xdr:clientData/>
  </xdr:twoCellAnchor>
  <xdr:twoCellAnchor editAs="oneCell">
    <xdr:from>
      <xdr:col>28</xdr:col>
      <xdr:colOff>438150</xdr:colOff>
      <xdr:row>267</xdr:row>
      <xdr:rowOff>123825</xdr:rowOff>
    </xdr:from>
    <xdr:to>
      <xdr:col>35</xdr:col>
      <xdr:colOff>409575</xdr:colOff>
      <xdr:row>284</xdr:row>
      <xdr:rowOff>66675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5E228522-4431-1825-5251-DEC4232270F2}"/>
            </a:ext>
            <a:ext uri="{147F2762-F138-4A5C-976F-8EAC2B608ADB}">
              <a16:predDERef xmlns:a16="http://schemas.microsoft.com/office/drawing/2014/main" pred="{FB327B88-0FEA-3705-DF48-8B436F882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7516475" y="48987075"/>
          <a:ext cx="4238625" cy="320040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267</xdr:row>
      <xdr:rowOff>104775</xdr:rowOff>
    </xdr:from>
    <xdr:to>
      <xdr:col>14</xdr:col>
      <xdr:colOff>400050</xdr:colOff>
      <xdr:row>283</xdr:row>
      <xdr:rowOff>161925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671D96F7-4CFE-C5FC-1FE6-BE6E86330084}"/>
            </a:ext>
            <a:ext uri="{147F2762-F138-4A5C-976F-8EAC2B608ADB}">
              <a16:predDERef xmlns:a16="http://schemas.microsoft.com/office/drawing/2014/main" pred="{5E228522-4431-1825-5251-DEC423227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857750" y="48968025"/>
          <a:ext cx="4086225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267</xdr:row>
      <xdr:rowOff>142875</xdr:rowOff>
    </xdr:from>
    <xdr:to>
      <xdr:col>21</xdr:col>
      <xdr:colOff>447675</xdr:colOff>
      <xdr:row>284</xdr:row>
      <xdr:rowOff>57150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4DF68FB1-5771-278B-2416-10431AD377A8}"/>
            </a:ext>
            <a:ext uri="{147F2762-F138-4A5C-976F-8EAC2B608ADB}">
              <a16:predDERef xmlns:a16="http://schemas.microsoft.com/office/drawing/2014/main" pred="{671D96F7-4CFE-C5FC-1FE6-BE6E86330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105900" y="49006125"/>
          <a:ext cx="4152900" cy="3171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308</xdr:row>
      <xdr:rowOff>66675</xdr:rowOff>
    </xdr:from>
    <xdr:to>
      <xdr:col>6</xdr:col>
      <xdr:colOff>428625</xdr:colOff>
      <xdr:row>324</xdr:row>
      <xdr:rowOff>85725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8C36A1C8-69FB-4D7F-9709-0874F9B99628}"/>
            </a:ext>
            <a:ext uri="{147F2762-F138-4A5C-976F-8EAC2B608ADB}">
              <a16:predDERef xmlns:a16="http://schemas.microsoft.com/office/drawing/2014/main" pred="{4DF68FB1-5771-278B-2416-10431AD37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56711850"/>
          <a:ext cx="4391025" cy="2981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288</xdr:row>
      <xdr:rowOff>76200</xdr:rowOff>
    </xdr:from>
    <xdr:to>
      <xdr:col>6</xdr:col>
      <xdr:colOff>609600</xdr:colOff>
      <xdr:row>305</xdr:row>
      <xdr:rowOff>152400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89EBBCAD-967B-E10B-1F1C-CE2AA87A64F4}"/>
            </a:ext>
            <a:ext uri="{147F2762-F138-4A5C-976F-8EAC2B608ADB}">
              <a16:predDERef xmlns:a16="http://schemas.microsoft.com/office/drawing/2014/main" pred="{8C36A1C8-69FB-4D7F-9709-0874F9B99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53006625"/>
          <a:ext cx="4572000" cy="3171825"/>
        </a:xfrm>
        <a:prstGeom prst="rect">
          <a:avLst/>
        </a:prstGeom>
      </xdr:spPr>
    </xdr:pic>
    <xdr:clientData/>
  </xdr:twoCellAnchor>
  <xdr:twoCellAnchor editAs="oneCell">
    <xdr:from>
      <xdr:col>13</xdr:col>
      <xdr:colOff>542925</xdr:colOff>
      <xdr:row>328</xdr:row>
      <xdr:rowOff>66675</xdr:rowOff>
    </xdr:from>
    <xdr:to>
      <xdr:col>21</xdr:col>
      <xdr:colOff>219075</xdr:colOff>
      <xdr:row>346</xdr:row>
      <xdr:rowOff>140970</xdr:rowOff>
    </xdr:to>
    <xdr:pic>
      <xdr:nvPicPr>
        <xdr:cNvPr id="257" name="Imagem 63">
          <a:extLst>
            <a:ext uri="{FF2B5EF4-FFF2-40B4-BE49-F238E27FC236}">
              <a16:creationId xmlns:a16="http://schemas.microsoft.com/office/drawing/2014/main" id="{E7765AB8-FBC4-3222-70E2-677BFC432F87}"/>
            </a:ext>
            <a:ext uri="{147F2762-F138-4A5C-976F-8EAC2B608ADB}">
              <a16:predDERef xmlns:a16="http://schemas.microsoft.com/office/drawing/2014/main" pred="{89EBBCAD-967B-E10B-1F1C-CE2AA87A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477250" y="59931300"/>
          <a:ext cx="4552950" cy="340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552450</xdr:colOff>
      <xdr:row>346</xdr:row>
      <xdr:rowOff>171450</xdr:rowOff>
    </xdr:from>
    <xdr:to>
      <xdr:col>21</xdr:col>
      <xdr:colOff>19050</xdr:colOff>
      <xdr:row>364</xdr:row>
      <xdr:rowOff>165735</xdr:rowOff>
    </xdr:to>
    <xdr:pic>
      <xdr:nvPicPr>
        <xdr:cNvPr id="256" name="Imagem 64">
          <a:extLst>
            <a:ext uri="{FF2B5EF4-FFF2-40B4-BE49-F238E27FC236}">
              <a16:creationId xmlns:a16="http://schemas.microsoft.com/office/drawing/2014/main" id="{928BDE7A-4D07-E1B4-73F6-2FFBE19CA8E0}"/>
            </a:ext>
            <a:ext uri="{147F2762-F138-4A5C-976F-8EAC2B608ADB}">
              <a16:predDERef xmlns:a16="http://schemas.microsoft.com/office/drawing/2014/main" pred="{E7765AB8-FBC4-3222-70E2-677BFC432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486775" y="63512700"/>
          <a:ext cx="4343400" cy="3286125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328</xdr:row>
      <xdr:rowOff>95250</xdr:rowOff>
    </xdr:from>
    <xdr:to>
      <xdr:col>28</xdr:col>
      <xdr:colOff>209550</xdr:colOff>
      <xdr:row>346</xdr:row>
      <xdr:rowOff>10391</xdr:rowOff>
    </xdr:to>
    <xdr:pic>
      <xdr:nvPicPr>
        <xdr:cNvPr id="259" name="Imagem 65">
          <a:extLst>
            <a:ext uri="{FF2B5EF4-FFF2-40B4-BE49-F238E27FC236}">
              <a16:creationId xmlns:a16="http://schemas.microsoft.com/office/drawing/2014/main" id="{086E2CF8-FB23-2394-E9C0-ABBFB8DCEF73}"/>
            </a:ext>
            <a:ext uri="{147F2762-F138-4A5C-976F-8EAC2B608ADB}">
              <a16:predDERef xmlns:a16="http://schemas.microsoft.com/office/drawing/2014/main" pred="{928BDE7A-4D07-E1B4-73F6-2FFBE19CA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3192125" y="59959875"/>
          <a:ext cx="4095750" cy="3248025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346</xdr:row>
      <xdr:rowOff>28575</xdr:rowOff>
    </xdr:from>
    <xdr:to>
      <xdr:col>28</xdr:col>
      <xdr:colOff>342900</xdr:colOff>
      <xdr:row>364</xdr:row>
      <xdr:rowOff>3810</xdr:rowOff>
    </xdr:to>
    <xdr:pic>
      <xdr:nvPicPr>
        <xdr:cNvPr id="262" name="Imagem 66">
          <a:extLst>
            <a:ext uri="{FF2B5EF4-FFF2-40B4-BE49-F238E27FC236}">
              <a16:creationId xmlns:a16="http://schemas.microsoft.com/office/drawing/2014/main" id="{551A1B97-868C-D31E-885D-D837F8F88ED2}"/>
            </a:ext>
            <a:ext uri="{147F2762-F138-4A5C-976F-8EAC2B608ADB}">
              <a16:predDERef xmlns:a16="http://schemas.microsoft.com/office/drawing/2014/main" pred="{086E2CF8-FB23-2394-E9C0-ABBFB8DCE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192125" y="63369825"/>
          <a:ext cx="4229100" cy="326707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330</xdr:row>
      <xdr:rowOff>76200</xdr:rowOff>
    </xdr:from>
    <xdr:to>
      <xdr:col>6</xdr:col>
      <xdr:colOff>180975</xdr:colOff>
      <xdr:row>345</xdr:row>
      <xdr:rowOff>104775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8F102F5B-1BF0-055B-9B34-A4D802BD6B6A}"/>
            </a:ext>
            <a:ext uri="{147F2762-F138-4A5C-976F-8EAC2B608ADB}">
              <a16:predDERef xmlns:a16="http://schemas.microsoft.com/office/drawing/2014/main" pred="{551A1B97-868C-D31E-885D-D837F8F88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5725" y="60826650"/>
          <a:ext cx="4057650" cy="2762250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366</xdr:row>
      <xdr:rowOff>123825</xdr:rowOff>
    </xdr:from>
    <xdr:to>
      <xdr:col>14</xdr:col>
      <xdr:colOff>302895</xdr:colOff>
      <xdr:row>382</xdr:row>
      <xdr:rowOff>163830</xdr:rowOff>
    </xdr:to>
    <xdr:pic>
      <xdr:nvPicPr>
        <xdr:cNvPr id="235" name="Imagem 68">
          <a:extLst>
            <a:ext uri="{FF2B5EF4-FFF2-40B4-BE49-F238E27FC236}">
              <a16:creationId xmlns:a16="http://schemas.microsoft.com/office/drawing/2014/main" id="{2E94EFF8-1CE8-E50F-A3E1-10EBEEB14D29}"/>
            </a:ext>
            <a:ext uri="{147F2762-F138-4A5C-976F-8EAC2B608ADB}">
              <a16:predDERef xmlns:a16="http://schemas.microsoft.com/office/drawing/2014/main" pred="{8F102F5B-1BF0-055B-9B34-A4D802BD6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848225" y="63988950"/>
          <a:ext cx="4019550" cy="3067050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381000</xdr:colOff>
      <xdr:row>366</xdr:row>
      <xdr:rowOff>123825</xdr:rowOff>
    </xdr:from>
    <xdr:to>
      <xdr:col>21</xdr:col>
      <xdr:colOff>57150</xdr:colOff>
      <xdr:row>382</xdr:row>
      <xdr:rowOff>135255</xdr:rowOff>
    </xdr:to>
    <xdr:pic>
      <xdr:nvPicPr>
        <xdr:cNvPr id="227" name="Imagem 69">
          <a:extLst>
            <a:ext uri="{FF2B5EF4-FFF2-40B4-BE49-F238E27FC236}">
              <a16:creationId xmlns:a16="http://schemas.microsoft.com/office/drawing/2014/main" id="{8E757927-EF9B-54BF-BA42-A45904CD1466}"/>
            </a:ext>
            <a:ext uri="{147F2762-F138-4A5C-976F-8EAC2B608ADB}">
              <a16:predDERef xmlns:a16="http://schemas.microsoft.com/office/drawing/2014/main" pred="{2E94EFF8-1CE8-E50F-A3E1-10EBEEB14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924925" y="63988950"/>
          <a:ext cx="3943350" cy="3038475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95250</xdr:colOff>
      <xdr:row>366</xdr:row>
      <xdr:rowOff>114300</xdr:rowOff>
    </xdr:from>
    <xdr:to>
      <xdr:col>27</xdr:col>
      <xdr:colOff>361950</xdr:colOff>
      <xdr:row>382</xdr:row>
      <xdr:rowOff>144780</xdr:rowOff>
    </xdr:to>
    <xdr:pic>
      <xdr:nvPicPr>
        <xdr:cNvPr id="222" name="Imagem 70">
          <a:extLst>
            <a:ext uri="{FF2B5EF4-FFF2-40B4-BE49-F238E27FC236}">
              <a16:creationId xmlns:a16="http://schemas.microsoft.com/office/drawing/2014/main" id="{EA717C8C-F078-0EB4-F064-02B2A806B421}"/>
            </a:ext>
            <a:ext uri="{147F2762-F138-4A5C-976F-8EAC2B608ADB}">
              <a16:predDERef xmlns:a16="http://schemas.microsoft.com/office/drawing/2014/main" pred="{8E757927-EF9B-54BF-BA42-A45904CD1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906375" y="63979425"/>
          <a:ext cx="3924300" cy="3057525"/>
        </a:xfrm>
        <a:prstGeom prst="rect">
          <a:avLst/>
        </a:prstGeom>
      </xdr:spPr>
    </xdr:pic>
    <xdr:clientData/>
  </xdr:twoCellAnchor>
  <xdr:twoCellAnchor editAs="oneCell">
    <xdr:from>
      <xdr:col>27</xdr:col>
      <xdr:colOff>419100</xdr:colOff>
      <xdr:row>366</xdr:row>
      <xdr:rowOff>104775</xdr:rowOff>
    </xdr:from>
    <xdr:to>
      <xdr:col>34</xdr:col>
      <xdr:colOff>0</xdr:colOff>
      <xdr:row>382</xdr:row>
      <xdr:rowOff>125730</xdr:rowOff>
    </xdr:to>
    <xdr:pic>
      <xdr:nvPicPr>
        <xdr:cNvPr id="215" name="Imagem 71">
          <a:extLst>
            <a:ext uri="{FF2B5EF4-FFF2-40B4-BE49-F238E27FC236}">
              <a16:creationId xmlns:a16="http://schemas.microsoft.com/office/drawing/2014/main" id="{53388D01-00F6-EEAD-1EAA-174B1FDD9613}"/>
            </a:ext>
            <a:ext uri="{147F2762-F138-4A5C-976F-8EAC2B608ADB}">
              <a16:predDERef xmlns:a16="http://schemas.microsoft.com/office/drawing/2014/main" pred="{EA717C8C-F078-0EB4-F064-02B2A806B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887825" y="63969900"/>
          <a:ext cx="38481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369</xdr:row>
      <xdr:rowOff>66675</xdr:rowOff>
    </xdr:from>
    <xdr:to>
      <xdr:col>6</xdr:col>
      <xdr:colOff>152400</xdr:colOff>
      <xdr:row>382</xdr:row>
      <xdr:rowOff>175260</xdr:rowOff>
    </xdr:to>
    <xdr:pic>
      <xdr:nvPicPr>
        <xdr:cNvPr id="231" name="Imagem 72">
          <a:extLst>
            <a:ext uri="{FF2B5EF4-FFF2-40B4-BE49-F238E27FC236}">
              <a16:creationId xmlns:a16="http://schemas.microsoft.com/office/drawing/2014/main" id="{0C996559-FB48-5EF8-3838-BF109C534CFB}"/>
            </a:ext>
            <a:ext uri="{147F2762-F138-4A5C-976F-8EAC2B608ADB}">
              <a16:predDERef xmlns:a16="http://schemas.microsoft.com/office/drawing/2014/main" pred="{53388D01-00F6-EEAD-1EAA-174B1FDD9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6675" y="64550925"/>
          <a:ext cx="4048125" cy="2505075"/>
        </a:xfrm>
        <a:prstGeom prst="rect">
          <a:avLst/>
        </a:prstGeom>
      </xdr:spPr>
    </xdr:pic>
    <xdr:clientData/>
  </xdr:twoCellAnchor>
  <xdr:twoCellAnchor editAs="oneCell">
    <xdr:from>
      <xdr:col>7</xdr:col>
      <xdr:colOff>559377</xdr:colOff>
      <xdr:row>386</xdr:row>
      <xdr:rowOff>14721</xdr:rowOff>
    </xdr:from>
    <xdr:to>
      <xdr:col>14</xdr:col>
      <xdr:colOff>347922</xdr:colOff>
      <xdr:row>402</xdr:row>
      <xdr:rowOff>175953</xdr:rowOff>
    </xdr:to>
    <xdr:pic>
      <xdr:nvPicPr>
        <xdr:cNvPr id="220" name="Imagem 53">
          <a:extLst>
            <a:ext uri="{FF2B5EF4-FFF2-40B4-BE49-F238E27FC236}">
              <a16:creationId xmlns:a16="http://schemas.microsoft.com/office/drawing/2014/main" id="{60F05F1B-5FDD-0AD6-DDB6-8B9C03620C8A}"/>
            </a:ext>
            <a:ext uri="{147F2762-F138-4A5C-976F-8EAC2B608ADB}">
              <a16:predDERef xmlns:a16="http://schemas.microsoft.com/office/drawing/2014/main" pred="{0C996559-FB48-5EF8-3838-BF109C534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826577" y="66696648"/>
          <a:ext cx="4104409" cy="3119871"/>
        </a:xfrm>
        <a:prstGeom prst="rect">
          <a:avLst/>
        </a:prstGeom>
      </xdr:spPr>
    </xdr:pic>
    <xdr:clientData/>
  </xdr:twoCellAnchor>
  <xdr:twoCellAnchor editAs="oneCell">
    <xdr:from>
      <xdr:col>14</xdr:col>
      <xdr:colOff>390525</xdr:colOff>
      <xdr:row>385</xdr:row>
      <xdr:rowOff>85725</xdr:rowOff>
    </xdr:from>
    <xdr:to>
      <xdr:col>21</xdr:col>
      <xdr:colOff>276225</xdr:colOff>
      <xdr:row>402</xdr:row>
      <xdr:rowOff>94557</xdr:rowOff>
    </xdr:to>
    <xdr:pic>
      <xdr:nvPicPr>
        <xdr:cNvPr id="207" name="Imagem 57">
          <a:extLst>
            <a:ext uri="{FF2B5EF4-FFF2-40B4-BE49-F238E27FC236}">
              <a16:creationId xmlns:a16="http://schemas.microsoft.com/office/drawing/2014/main" id="{4ABA2847-3723-A63C-996E-1816C89B4B24}"/>
            </a:ext>
            <a:ext uri="{147F2762-F138-4A5C-976F-8EAC2B608ADB}">
              <a16:predDERef xmlns:a16="http://schemas.microsoft.com/office/drawing/2014/main" pred="{60F05F1B-5FDD-0AD6-DDB6-8B9C03620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934450" y="67503675"/>
          <a:ext cx="4152900" cy="3200400"/>
        </a:xfrm>
        <a:prstGeom prst="rect">
          <a:avLst/>
        </a:prstGeom>
      </xdr:spPr>
    </xdr:pic>
    <xdr:clientData/>
  </xdr:twoCellAnchor>
  <xdr:twoCellAnchor editAs="oneCell">
    <xdr:from>
      <xdr:col>21</xdr:col>
      <xdr:colOff>390525</xdr:colOff>
      <xdr:row>385</xdr:row>
      <xdr:rowOff>85725</xdr:rowOff>
    </xdr:from>
    <xdr:to>
      <xdr:col>28</xdr:col>
      <xdr:colOff>209550</xdr:colOff>
      <xdr:row>402</xdr:row>
      <xdr:rowOff>113607</xdr:rowOff>
    </xdr:to>
    <xdr:pic>
      <xdr:nvPicPr>
        <xdr:cNvPr id="241" name="Imagem 61">
          <a:extLst>
            <a:ext uri="{FF2B5EF4-FFF2-40B4-BE49-F238E27FC236}">
              <a16:creationId xmlns:a16="http://schemas.microsoft.com/office/drawing/2014/main" id="{11E53AEC-1E19-F88F-794A-BAD3EC5025B5}"/>
            </a:ext>
            <a:ext uri="{147F2762-F138-4A5C-976F-8EAC2B608ADB}">
              <a16:predDERef xmlns:a16="http://schemas.microsoft.com/office/drawing/2014/main" pred="{4ABA2847-3723-A63C-996E-1816C89B4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201650" y="67503675"/>
          <a:ext cx="4086225" cy="3219450"/>
        </a:xfrm>
        <a:prstGeom prst="rect">
          <a:avLst/>
        </a:prstGeom>
      </xdr:spPr>
    </xdr:pic>
    <xdr:clientData/>
  </xdr:twoCellAnchor>
  <xdr:twoCellAnchor editAs="oneCell">
    <xdr:from>
      <xdr:col>28</xdr:col>
      <xdr:colOff>285750</xdr:colOff>
      <xdr:row>385</xdr:row>
      <xdr:rowOff>66675</xdr:rowOff>
    </xdr:from>
    <xdr:to>
      <xdr:col>35</xdr:col>
      <xdr:colOff>114300</xdr:colOff>
      <xdr:row>402</xdr:row>
      <xdr:rowOff>85032</xdr:rowOff>
    </xdr:to>
    <xdr:pic>
      <xdr:nvPicPr>
        <xdr:cNvPr id="210" name="Imagem 62">
          <a:extLst>
            <a:ext uri="{FF2B5EF4-FFF2-40B4-BE49-F238E27FC236}">
              <a16:creationId xmlns:a16="http://schemas.microsoft.com/office/drawing/2014/main" id="{B25B22BC-DF3E-2AF3-194C-567C73C4A0DA}"/>
            </a:ext>
            <a:ext uri="{147F2762-F138-4A5C-976F-8EAC2B608ADB}">
              <a16:predDERef xmlns:a16="http://schemas.microsoft.com/office/drawing/2014/main" pred="{11E53AEC-1E19-F88F-794A-BAD3EC502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7364075" y="67484625"/>
          <a:ext cx="4095750" cy="320992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388</xdr:row>
      <xdr:rowOff>9525</xdr:rowOff>
    </xdr:from>
    <xdr:to>
      <xdr:col>6</xdr:col>
      <xdr:colOff>342900</xdr:colOff>
      <xdr:row>403</xdr:row>
      <xdr:rowOff>142876</xdr:rowOff>
    </xdr:to>
    <xdr:pic>
      <xdr:nvPicPr>
        <xdr:cNvPr id="226" name="Imagem 74">
          <a:extLst>
            <a:ext uri="{FF2B5EF4-FFF2-40B4-BE49-F238E27FC236}">
              <a16:creationId xmlns:a16="http://schemas.microsoft.com/office/drawing/2014/main" id="{8649F811-D38C-F125-7BDB-65C7B298251C}"/>
            </a:ext>
            <a:ext uri="{147F2762-F138-4A5C-976F-8EAC2B608ADB}">
              <a16:predDERef xmlns:a16="http://schemas.microsoft.com/office/drawing/2014/main" pred="{B25B22BC-DF3E-2AF3-194C-567C73C4A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8100" y="68046600"/>
          <a:ext cx="4267200" cy="288607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406</xdr:row>
      <xdr:rowOff>123825</xdr:rowOff>
    </xdr:from>
    <xdr:to>
      <xdr:col>14</xdr:col>
      <xdr:colOff>224790</xdr:colOff>
      <xdr:row>422</xdr:row>
      <xdr:rowOff>60960</xdr:rowOff>
    </xdr:to>
    <xdr:pic>
      <xdr:nvPicPr>
        <xdr:cNvPr id="218" name="Imagem 85">
          <a:extLst>
            <a:ext uri="{FF2B5EF4-FFF2-40B4-BE49-F238E27FC236}">
              <a16:creationId xmlns:a16="http://schemas.microsoft.com/office/drawing/2014/main" id="{2BC82230-E2D2-E93C-4922-6402EF6667B5}"/>
            </a:ext>
            <a:ext uri="{147F2762-F138-4A5C-976F-8EAC2B608ADB}">
              <a16:predDERef xmlns:a16="http://schemas.microsoft.com/office/drawing/2014/main" pred="{8649F811-D38C-F125-7BDB-65C7B2982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905375" y="71447025"/>
          <a:ext cx="3905250" cy="2933700"/>
        </a:xfrm>
        <a:prstGeom prst="rect">
          <a:avLst/>
        </a:prstGeom>
      </xdr:spPr>
    </xdr:pic>
    <xdr:clientData/>
  </xdr:twoCellAnchor>
  <xdr:twoCellAnchor editAs="oneCell">
    <xdr:from>
      <xdr:col>14</xdr:col>
      <xdr:colOff>361950</xdr:colOff>
      <xdr:row>406</xdr:row>
      <xdr:rowOff>95250</xdr:rowOff>
    </xdr:from>
    <xdr:to>
      <xdr:col>21</xdr:col>
      <xdr:colOff>9525</xdr:colOff>
      <xdr:row>422</xdr:row>
      <xdr:rowOff>70485</xdr:rowOff>
    </xdr:to>
    <xdr:pic>
      <xdr:nvPicPr>
        <xdr:cNvPr id="223" name="Imagem 86">
          <a:extLst>
            <a:ext uri="{FF2B5EF4-FFF2-40B4-BE49-F238E27FC236}">
              <a16:creationId xmlns:a16="http://schemas.microsoft.com/office/drawing/2014/main" id="{583022F7-9264-3F5B-2DD4-0AABD30D66AE}"/>
            </a:ext>
            <a:ext uri="{147F2762-F138-4A5C-976F-8EAC2B608ADB}">
              <a16:predDERef xmlns:a16="http://schemas.microsoft.com/office/drawing/2014/main" pred="{2BC82230-E2D2-E93C-4922-6402EF666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905875" y="71418450"/>
          <a:ext cx="3914775" cy="2971800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66675</xdr:colOff>
      <xdr:row>406</xdr:row>
      <xdr:rowOff>76200</xdr:rowOff>
    </xdr:from>
    <xdr:to>
      <xdr:col>27</xdr:col>
      <xdr:colOff>247650</xdr:colOff>
      <xdr:row>422</xdr:row>
      <xdr:rowOff>80010</xdr:rowOff>
    </xdr:to>
    <xdr:pic>
      <xdr:nvPicPr>
        <xdr:cNvPr id="234" name="Imagem 87">
          <a:extLst>
            <a:ext uri="{FF2B5EF4-FFF2-40B4-BE49-F238E27FC236}">
              <a16:creationId xmlns:a16="http://schemas.microsoft.com/office/drawing/2014/main" id="{2B0D3FE8-DD50-9334-65AA-A38345642A67}"/>
            </a:ext>
            <a:ext uri="{147F2762-F138-4A5C-976F-8EAC2B608ADB}">
              <a16:predDERef xmlns:a16="http://schemas.microsoft.com/office/drawing/2014/main" pred="{583022F7-9264-3F5B-2DD4-0AABD30D6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877800" y="71399400"/>
          <a:ext cx="3838575" cy="3000375"/>
        </a:xfrm>
        <a:prstGeom prst="rect">
          <a:avLst/>
        </a:prstGeom>
      </xdr:spPr>
    </xdr:pic>
    <xdr:clientData/>
  </xdr:twoCellAnchor>
  <xdr:twoCellAnchor editAs="oneCell">
    <xdr:from>
      <xdr:col>27</xdr:col>
      <xdr:colOff>285750</xdr:colOff>
      <xdr:row>406</xdr:row>
      <xdr:rowOff>57150</xdr:rowOff>
    </xdr:from>
    <xdr:to>
      <xdr:col>33</xdr:col>
      <xdr:colOff>514350</xdr:colOff>
      <xdr:row>422</xdr:row>
      <xdr:rowOff>127635</xdr:rowOff>
    </xdr:to>
    <xdr:pic>
      <xdr:nvPicPr>
        <xdr:cNvPr id="229" name="Imagem 88">
          <a:extLst>
            <a:ext uri="{FF2B5EF4-FFF2-40B4-BE49-F238E27FC236}">
              <a16:creationId xmlns:a16="http://schemas.microsoft.com/office/drawing/2014/main" id="{7637A5D5-6754-4C07-DCB7-C9E5371F06DB}"/>
            </a:ext>
            <a:ext uri="{147F2762-F138-4A5C-976F-8EAC2B608ADB}">
              <a16:predDERef xmlns:a16="http://schemas.microsoft.com/office/drawing/2014/main" pred="{2B0D3FE8-DD50-9334-65AA-A38345642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754475" y="71380350"/>
          <a:ext cx="3886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408</xdr:row>
      <xdr:rowOff>152400</xdr:rowOff>
    </xdr:from>
    <xdr:to>
      <xdr:col>6</xdr:col>
      <xdr:colOff>400050</xdr:colOff>
      <xdr:row>424</xdr:row>
      <xdr:rowOff>165735</xdr:rowOff>
    </xdr:to>
    <xdr:pic>
      <xdr:nvPicPr>
        <xdr:cNvPr id="209" name="Imagem 89">
          <a:extLst>
            <a:ext uri="{FF2B5EF4-FFF2-40B4-BE49-F238E27FC236}">
              <a16:creationId xmlns:a16="http://schemas.microsoft.com/office/drawing/2014/main" id="{80F9001D-B650-9E9E-CA3B-3B8A8DF94ADB}"/>
            </a:ext>
            <a:ext uri="{147F2762-F138-4A5C-976F-8EAC2B608ADB}">
              <a16:predDERef xmlns:a16="http://schemas.microsoft.com/office/drawing/2014/main" pred="{7637A5D5-6754-4C07-DCB7-C9E5371F0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9050" y="71904225"/>
          <a:ext cx="4343400" cy="2971800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</xdr:colOff>
      <xdr:row>427</xdr:row>
      <xdr:rowOff>85725</xdr:rowOff>
    </xdr:from>
    <xdr:to>
      <xdr:col>27</xdr:col>
      <xdr:colOff>133350</xdr:colOff>
      <xdr:row>442</xdr:row>
      <xdr:rowOff>167640</xdr:rowOff>
    </xdr:to>
    <xdr:pic>
      <xdr:nvPicPr>
        <xdr:cNvPr id="232" name="Imagem 91">
          <a:extLst>
            <a:ext uri="{FF2B5EF4-FFF2-40B4-BE49-F238E27FC236}">
              <a16:creationId xmlns:a16="http://schemas.microsoft.com/office/drawing/2014/main" id="{5CC01C4E-CB0A-98A7-C3E0-63310F3A9955}"/>
            </a:ext>
            <a:ext uri="{147F2762-F138-4A5C-976F-8EAC2B608ADB}">
              <a16:predDERef xmlns:a16="http://schemas.microsoft.com/office/drawing/2014/main" pred="{80F9001D-B650-9E9E-CA3B-3B8A8DF94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849225" y="75304650"/>
          <a:ext cx="3752850" cy="2895600"/>
        </a:xfrm>
        <a:prstGeom prst="rect">
          <a:avLst/>
        </a:prstGeom>
      </xdr:spPr>
    </xdr:pic>
    <xdr:clientData/>
  </xdr:twoCellAnchor>
  <xdr:twoCellAnchor editAs="oneCell">
    <xdr:from>
      <xdr:col>27</xdr:col>
      <xdr:colOff>219075</xdr:colOff>
      <xdr:row>427</xdr:row>
      <xdr:rowOff>85725</xdr:rowOff>
    </xdr:from>
    <xdr:to>
      <xdr:col>33</xdr:col>
      <xdr:colOff>409575</xdr:colOff>
      <xdr:row>443</xdr:row>
      <xdr:rowOff>5715</xdr:rowOff>
    </xdr:to>
    <xdr:pic>
      <xdr:nvPicPr>
        <xdr:cNvPr id="245" name="Imagem 92">
          <a:extLst>
            <a:ext uri="{FF2B5EF4-FFF2-40B4-BE49-F238E27FC236}">
              <a16:creationId xmlns:a16="http://schemas.microsoft.com/office/drawing/2014/main" id="{CDBEA9E2-2C82-0EFE-09DB-EB45146A1127}"/>
            </a:ext>
            <a:ext uri="{147F2762-F138-4A5C-976F-8EAC2B608ADB}">
              <a16:predDERef xmlns:a16="http://schemas.microsoft.com/office/drawing/2014/main" pred="{5CC01C4E-CB0A-98A7-C3E0-63310F3A9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687800" y="75304650"/>
          <a:ext cx="3848100" cy="29146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427</xdr:row>
      <xdr:rowOff>95250</xdr:rowOff>
    </xdr:from>
    <xdr:to>
      <xdr:col>14</xdr:col>
      <xdr:colOff>53340</xdr:colOff>
      <xdr:row>442</xdr:row>
      <xdr:rowOff>140970</xdr:rowOff>
    </xdr:to>
    <xdr:pic>
      <xdr:nvPicPr>
        <xdr:cNvPr id="213" name="Imagem 93">
          <a:extLst>
            <a:ext uri="{FF2B5EF4-FFF2-40B4-BE49-F238E27FC236}">
              <a16:creationId xmlns:a16="http://schemas.microsoft.com/office/drawing/2014/main" id="{9E330776-7D79-713C-1063-776DA3E7EDE4}"/>
            </a:ext>
            <a:ext uri="{147F2762-F138-4A5C-976F-8EAC2B608ADB}">
              <a16:predDERef xmlns:a16="http://schemas.microsoft.com/office/drawing/2014/main" pred="{CDBEA9E2-2C82-0EFE-09DB-EB45146A1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876800" y="75314175"/>
          <a:ext cx="3762375" cy="285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238125</xdr:colOff>
      <xdr:row>427</xdr:row>
      <xdr:rowOff>85725</xdr:rowOff>
    </xdr:from>
    <xdr:to>
      <xdr:col>20</xdr:col>
      <xdr:colOff>361950</xdr:colOff>
      <xdr:row>443</xdr:row>
      <xdr:rowOff>41910</xdr:rowOff>
    </xdr:to>
    <xdr:pic>
      <xdr:nvPicPr>
        <xdr:cNvPr id="217" name="Imagem 94">
          <a:extLst>
            <a:ext uri="{FF2B5EF4-FFF2-40B4-BE49-F238E27FC236}">
              <a16:creationId xmlns:a16="http://schemas.microsoft.com/office/drawing/2014/main" id="{1A2EE415-56DF-6B3E-98F8-FFF1303BFACF}"/>
            </a:ext>
            <a:ext uri="{147F2762-F138-4A5C-976F-8EAC2B608ADB}">
              <a16:predDERef xmlns:a16="http://schemas.microsoft.com/office/drawing/2014/main" pred="{9E330776-7D79-713C-1063-776DA3E7E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782050" y="75304650"/>
          <a:ext cx="3781425" cy="2952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430</xdr:row>
      <xdr:rowOff>0</xdr:rowOff>
    </xdr:from>
    <xdr:to>
      <xdr:col>6</xdr:col>
      <xdr:colOff>85725</xdr:colOff>
      <xdr:row>443</xdr:row>
      <xdr:rowOff>93345</xdr:rowOff>
    </xdr:to>
    <xdr:pic>
      <xdr:nvPicPr>
        <xdr:cNvPr id="208" name="Imagem 95">
          <a:extLst>
            <a:ext uri="{FF2B5EF4-FFF2-40B4-BE49-F238E27FC236}">
              <a16:creationId xmlns:a16="http://schemas.microsoft.com/office/drawing/2014/main" id="{D2A79CC4-DDAA-ECAC-34E1-B73851F59B26}"/>
            </a:ext>
            <a:ext uri="{147F2762-F138-4A5C-976F-8EAC2B608ADB}">
              <a16:predDERef xmlns:a16="http://schemas.microsoft.com/office/drawing/2014/main" pred="{1A2EE415-56DF-6B3E-98F8-FFF1303BF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75838050"/>
          <a:ext cx="4048125" cy="2495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448</xdr:row>
      <xdr:rowOff>85725</xdr:rowOff>
    </xdr:from>
    <xdr:to>
      <xdr:col>6</xdr:col>
      <xdr:colOff>0</xdr:colOff>
      <xdr:row>463</xdr:row>
      <xdr:rowOff>133349</xdr:rowOff>
    </xdr:to>
    <xdr:pic>
      <xdr:nvPicPr>
        <xdr:cNvPr id="243" name="Imagem 97">
          <a:extLst>
            <a:ext uri="{FF2B5EF4-FFF2-40B4-BE49-F238E27FC236}">
              <a16:creationId xmlns:a16="http://schemas.microsoft.com/office/drawing/2014/main" id="{788A49F8-9BAD-8D26-B379-7312C95BE4E1}"/>
            </a:ext>
            <a:ext uri="{147F2762-F138-4A5C-976F-8EAC2B608ADB}">
              <a16:predDERef xmlns:a16="http://schemas.microsoft.com/office/drawing/2014/main" pred="{D2A79CC4-DDAA-ECAC-34E1-B73851F59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79267050"/>
          <a:ext cx="3962400" cy="28194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447</xdr:row>
      <xdr:rowOff>0</xdr:rowOff>
    </xdr:from>
    <xdr:to>
      <xdr:col>14</xdr:col>
      <xdr:colOff>196215</xdr:colOff>
      <xdr:row>462</xdr:row>
      <xdr:rowOff>146684</xdr:rowOff>
    </xdr:to>
    <xdr:pic>
      <xdr:nvPicPr>
        <xdr:cNvPr id="221" name="Imagem 98">
          <a:extLst>
            <a:ext uri="{FF2B5EF4-FFF2-40B4-BE49-F238E27FC236}">
              <a16:creationId xmlns:a16="http://schemas.microsoft.com/office/drawing/2014/main" id="{9633D320-63ED-310F-9BC2-D06DE4E18FCA}"/>
            </a:ext>
            <a:ext uri="{147F2762-F138-4A5C-976F-8EAC2B608ADB}">
              <a16:predDERef xmlns:a16="http://schemas.microsoft.com/office/drawing/2014/main" pred="{788A49F8-9BAD-8D26-B379-7312C95BE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876800" y="78943200"/>
          <a:ext cx="3905250" cy="2962275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446</xdr:row>
      <xdr:rowOff>152400</xdr:rowOff>
    </xdr:from>
    <xdr:to>
      <xdr:col>21</xdr:col>
      <xdr:colOff>95250</xdr:colOff>
      <xdr:row>463</xdr:row>
      <xdr:rowOff>28575</xdr:rowOff>
    </xdr:to>
    <xdr:pic>
      <xdr:nvPicPr>
        <xdr:cNvPr id="239" name="Imagem 99">
          <a:extLst>
            <a:ext uri="{FF2B5EF4-FFF2-40B4-BE49-F238E27FC236}">
              <a16:creationId xmlns:a16="http://schemas.microsoft.com/office/drawing/2014/main" id="{83F75A1C-02A9-366E-8D45-03F3E6924ABC}"/>
            </a:ext>
            <a:ext uri="{147F2762-F138-4A5C-976F-8EAC2B608ADB}">
              <a16:predDERef xmlns:a16="http://schemas.microsoft.com/office/drawing/2014/main" pred="{9633D320-63ED-310F-9BC2-D06DE4E1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963025" y="78905100"/>
          <a:ext cx="3943350" cy="3057525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446</xdr:row>
      <xdr:rowOff>161925</xdr:rowOff>
    </xdr:from>
    <xdr:to>
      <xdr:col>27</xdr:col>
      <xdr:colOff>276225</xdr:colOff>
      <xdr:row>463</xdr:row>
      <xdr:rowOff>9525</xdr:rowOff>
    </xdr:to>
    <xdr:pic>
      <xdr:nvPicPr>
        <xdr:cNvPr id="219" name="Imagem 100">
          <a:extLst>
            <a:ext uri="{FF2B5EF4-FFF2-40B4-BE49-F238E27FC236}">
              <a16:creationId xmlns:a16="http://schemas.microsoft.com/office/drawing/2014/main" id="{2B78F9E2-4C13-BBE8-A567-F61D09EBA003}"/>
            </a:ext>
            <a:ext uri="{147F2762-F138-4A5C-976F-8EAC2B608ADB}">
              <a16:predDERef xmlns:a16="http://schemas.microsoft.com/office/drawing/2014/main" pred="{83F75A1C-02A9-366E-8D45-03F3E6924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934950" y="78914625"/>
          <a:ext cx="3810000" cy="30289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465</xdr:row>
      <xdr:rowOff>95250</xdr:rowOff>
    </xdr:from>
    <xdr:to>
      <xdr:col>14</xdr:col>
      <xdr:colOff>43815</xdr:colOff>
      <xdr:row>480</xdr:row>
      <xdr:rowOff>160020</xdr:rowOff>
    </xdr:to>
    <xdr:pic>
      <xdr:nvPicPr>
        <xdr:cNvPr id="214" name="Imagem 102">
          <a:extLst>
            <a:ext uri="{FF2B5EF4-FFF2-40B4-BE49-F238E27FC236}">
              <a16:creationId xmlns:a16="http://schemas.microsoft.com/office/drawing/2014/main" id="{B57A89FA-BA55-771A-35E9-32474BD55827}"/>
            </a:ext>
            <a:ext uri="{147F2762-F138-4A5C-976F-8EAC2B608ADB}">
              <a16:predDERef xmlns:a16="http://schemas.microsoft.com/office/drawing/2014/main" pred="{75E26A96-3099-EF04-DACA-DE2470E71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886325" y="82391250"/>
          <a:ext cx="3743325" cy="2876550"/>
        </a:xfrm>
        <a:prstGeom prst="rect">
          <a:avLst/>
        </a:prstGeom>
      </xdr:spPr>
    </xdr:pic>
    <xdr:clientData/>
  </xdr:twoCellAnchor>
  <xdr:twoCellAnchor editAs="oneCell">
    <xdr:from>
      <xdr:col>14</xdr:col>
      <xdr:colOff>219075</xdr:colOff>
      <xdr:row>465</xdr:row>
      <xdr:rowOff>85725</xdr:rowOff>
    </xdr:from>
    <xdr:to>
      <xdr:col>20</xdr:col>
      <xdr:colOff>333375</xdr:colOff>
      <xdr:row>480</xdr:row>
      <xdr:rowOff>140970</xdr:rowOff>
    </xdr:to>
    <xdr:pic>
      <xdr:nvPicPr>
        <xdr:cNvPr id="238" name="Imagem 103">
          <a:extLst>
            <a:ext uri="{FF2B5EF4-FFF2-40B4-BE49-F238E27FC236}">
              <a16:creationId xmlns:a16="http://schemas.microsoft.com/office/drawing/2014/main" id="{C303FC50-F564-E40E-6C18-2AA8D487205A}"/>
            </a:ext>
            <a:ext uri="{147F2762-F138-4A5C-976F-8EAC2B608ADB}">
              <a16:predDERef xmlns:a16="http://schemas.microsoft.com/office/drawing/2014/main" pred="{B57A89FA-BA55-771A-35E9-32474BD55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763000" y="82381725"/>
          <a:ext cx="3771900" cy="2867025"/>
        </a:xfrm>
        <a:prstGeom prst="rect">
          <a:avLst/>
        </a:prstGeom>
      </xdr:spPr>
    </xdr:pic>
    <xdr:clientData/>
  </xdr:twoCellAnchor>
  <xdr:twoCellAnchor editAs="oneCell">
    <xdr:from>
      <xdr:col>20</xdr:col>
      <xdr:colOff>495300</xdr:colOff>
      <xdr:row>465</xdr:row>
      <xdr:rowOff>104775</xdr:rowOff>
    </xdr:from>
    <xdr:to>
      <xdr:col>26</xdr:col>
      <xdr:colOff>581025</xdr:colOff>
      <xdr:row>480</xdr:row>
      <xdr:rowOff>160020</xdr:rowOff>
    </xdr:to>
    <xdr:pic>
      <xdr:nvPicPr>
        <xdr:cNvPr id="230" name="Imagem 104">
          <a:extLst>
            <a:ext uri="{FF2B5EF4-FFF2-40B4-BE49-F238E27FC236}">
              <a16:creationId xmlns:a16="http://schemas.microsoft.com/office/drawing/2014/main" id="{6A97D9A1-1893-3D09-7F75-9E57D16F5C94}"/>
            </a:ext>
            <a:ext uri="{147F2762-F138-4A5C-976F-8EAC2B608ADB}">
              <a16:predDERef xmlns:a16="http://schemas.microsoft.com/office/drawing/2014/main" pred="{C303FC50-F564-E40E-6C18-2AA8D4872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696825" y="82400775"/>
          <a:ext cx="3743325" cy="2867025"/>
        </a:xfrm>
        <a:prstGeom prst="rect">
          <a:avLst/>
        </a:prstGeom>
      </xdr:spPr>
    </xdr:pic>
    <xdr:clientData/>
  </xdr:twoCellAnchor>
  <xdr:twoCellAnchor editAs="oneCell">
    <xdr:from>
      <xdr:col>27</xdr:col>
      <xdr:colOff>57150</xdr:colOff>
      <xdr:row>465</xdr:row>
      <xdr:rowOff>76200</xdr:rowOff>
    </xdr:from>
    <xdr:to>
      <xdr:col>33</xdr:col>
      <xdr:colOff>190500</xdr:colOff>
      <xdr:row>481</xdr:row>
      <xdr:rowOff>5715</xdr:rowOff>
    </xdr:to>
    <xdr:pic>
      <xdr:nvPicPr>
        <xdr:cNvPr id="233" name="Imagem 105">
          <a:extLst>
            <a:ext uri="{FF2B5EF4-FFF2-40B4-BE49-F238E27FC236}">
              <a16:creationId xmlns:a16="http://schemas.microsoft.com/office/drawing/2014/main" id="{2CB246D7-10B5-B3A1-59DD-2D81FA09D25C}"/>
            </a:ext>
            <a:ext uri="{147F2762-F138-4A5C-976F-8EAC2B608ADB}">
              <a16:predDERef xmlns:a16="http://schemas.microsoft.com/office/drawing/2014/main" pred="{6A97D9A1-1893-3D09-7F75-9E57D16F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6525875" y="82372200"/>
          <a:ext cx="3790950" cy="2924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467</xdr:row>
      <xdr:rowOff>47625</xdr:rowOff>
    </xdr:from>
    <xdr:to>
      <xdr:col>5</xdr:col>
      <xdr:colOff>295275</xdr:colOff>
      <xdr:row>480</xdr:row>
      <xdr:rowOff>93345</xdr:rowOff>
    </xdr:to>
    <xdr:pic>
      <xdr:nvPicPr>
        <xdr:cNvPr id="242" name="Imagem 106">
          <a:extLst>
            <a:ext uri="{FF2B5EF4-FFF2-40B4-BE49-F238E27FC236}">
              <a16:creationId xmlns:a16="http://schemas.microsoft.com/office/drawing/2014/main" id="{5ACDCB39-258E-7A7B-9ECA-E12A74F34F77}"/>
            </a:ext>
            <a:ext uri="{147F2762-F138-4A5C-976F-8EAC2B608ADB}">
              <a16:predDERef xmlns:a16="http://schemas.microsoft.com/office/drawing/2014/main" pred="{2CB246D7-10B5-B3A1-59DD-2D81FA09D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8575" y="82772250"/>
          <a:ext cx="3619500" cy="2447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485</xdr:row>
      <xdr:rowOff>76200</xdr:rowOff>
    </xdr:from>
    <xdr:to>
      <xdr:col>5</xdr:col>
      <xdr:colOff>333375</xdr:colOff>
      <xdr:row>500</xdr:row>
      <xdr:rowOff>9526</xdr:rowOff>
    </xdr:to>
    <xdr:pic>
      <xdr:nvPicPr>
        <xdr:cNvPr id="212" name="Imagem 107">
          <a:extLst>
            <a:ext uri="{FF2B5EF4-FFF2-40B4-BE49-F238E27FC236}">
              <a16:creationId xmlns:a16="http://schemas.microsoft.com/office/drawing/2014/main" id="{D4270985-773B-5CE9-5B67-83F54C58DE80}"/>
            </a:ext>
            <a:ext uri="{147F2762-F138-4A5C-976F-8EAC2B608ADB}">
              <a16:predDERef xmlns:a16="http://schemas.microsoft.com/office/drawing/2014/main" pred="{5ACDCB39-258E-7A7B-9ECA-E12A74F34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86086950"/>
          <a:ext cx="3686175" cy="2676526"/>
        </a:xfrm>
        <a:prstGeom prst="rect">
          <a:avLst/>
        </a:prstGeom>
      </xdr:spPr>
    </xdr:pic>
    <xdr:clientData/>
  </xdr:twoCellAnchor>
  <xdr:twoCellAnchor editAs="oneCell">
    <xdr:from>
      <xdr:col>7</xdr:col>
      <xdr:colOff>156210</xdr:colOff>
      <xdr:row>483</xdr:row>
      <xdr:rowOff>93345</xdr:rowOff>
    </xdr:from>
    <xdr:to>
      <xdr:col>13</xdr:col>
      <xdr:colOff>466725</xdr:colOff>
      <xdr:row>499</xdr:row>
      <xdr:rowOff>173355</xdr:rowOff>
    </xdr:to>
    <xdr:pic>
      <xdr:nvPicPr>
        <xdr:cNvPr id="211" name="Imagem 113">
          <a:extLst>
            <a:ext uri="{FF2B5EF4-FFF2-40B4-BE49-F238E27FC236}">
              <a16:creationId xmlns:a16="http://schemas.microsoft.com/office/drawing/2014/main" id="{177D448E-7D4B-06F8-5578-5A5C8C00A7F9}"/>
            </a:ext>
            <a:ext uri="{147F2762-F138-4A5C-976F-8EAC2B608ADB}">
              <a16:predDERef xmlns:a16="http://schemas.microsoft.com/office/drawing/2014/main" pred="{D4270985-773B-5CE9-5B67-83F54C58D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728210" y="89331165"/>
          <a:ext cx="3998595" cy="304990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483</xdr:row>
      <xdr:rowOff>47625</xdr:rowOff>
    </xdr:from>
    <xdr:to>
      <xdr:col>20</xdr:col>
      <xdr:colOff>466725</xdr:colOff>
      <xdr:row>499</xdr:row>
      <xdr:rowOff>146685</xdr:rowOff>
    </xdr:to>
    <xdr:pic>
      <xdr:nvPicPr>
        <xdr:cNvPr id="216" name="Imagem 114">
          <a:extLst>
            <a:ext uri="{FF2B5EF4-FFF2-40B4-BE49-F238E27FC236}">
              <a16:creationId xmlns:a16="http://schemas.microsoft.com/office/drawing/2014/main" id="{47410C45-830B-4D24-E1A1-A72F569D100E}"/>
            </a:ext>
            <a:ext uri="{147F2762-F138-4A5C-976F-8EAC2B608ADB}">
              <a16:predDERef xmlns:a16="http://schemas.microsoft.com/office/drawing/2014/main" pred="{177D448E-7D4B-06F8-5578-5A5C8C00A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8553450" y="85696425"/>
          <a:ext cx="4114800" cy="3095625"/>
        </a:xfrm>
        <a:prstGeom prst="rect">
          <a:avLst/>
        </a:prstGeom>
      </xdr:spPr>
    </xdr:pic>
    <xdr:clientData/>
  </xdr:twoCellAnchor>
  <xdr:twoCellAnchor editAs="oneCell">
    <xdr:from>
      <xdr:col>20</xdr:col>
      <xdr:colOff>514350</xdr:colOff>
      <xdr:row>483</xdr:row>
      <xdr:rowOff>66675</xdr:rowOff>
    </xdr:from>
    <xdr:to>
      <xdr:col>27</xdr:col>
      <xdr:colOff>342900</xdr:colOff>
      <xdr:row>500</xdr:row>
      <xdr:rowOff>9525</xdr:rowOff>
    </xdr:to>
    <xdr:pic>
      <xdr:nvPicPr>
        <xdr:cNvPr id="228" name="Imagem 115">
          <a:extLst>
            <a:ext uri="{FF2B5EF4-FFF2-40B4-BE49-F238E27FC236}">
              <a16:creationId xmlns:a16="http://schemas.microsoft.com/office/drawing/2014/main" id="{9E305EA7-71B0-1A00-A5E9-2BE8BFB1F9CA}"/>
            </a:ext>
            <a:ext uri="{147F2762-F138-4A5C-976F-8EAC2B608ADB}">
              <a16:predDERef xmlns:a16="http://schemas.microsoft.com/office/drawing/2014/main" pred="{47410C45-830B-4D24-E1A1-A72F569D1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715875" y="85715475"/>
          <a:ext cx="4095750" cy="3124200"/>
        </a:xfrm>
        <a:prstGeom prst="rect">
          <a:avLst/>
        </a:prstGeom>
      </xdr:spPr>
    </xdr:pic>
    <xdr:clientData/>
  </xdr:twoCellAnchor>
  <xdr:twoCellAnchor editAs="oneCell">
    <xdr:from>
      <xdr:col>27</xdr:col>
      <xdr:colOff>428625</xdr:colOff>
      <xdr:row>483</xdr:row>
      <xdr:rowOff>76200</xdr:rowOff>
    </xdr:from>
    <xdr:to>
      <xdr:col>34</xdr:col>
      <xdr:colOff>209550</xdr:colOff>
      <xdr:row>500</xdr:row>
      <xdr:rowOff>28575</xdr:rowOff>
    </xdr:to>
    <xdr:pic>
      <xdr:nvPicPr>
        <xdr:cNvPr id="240" name="Imagem 116">
          <a:extLst>
            <a:ext uri="{FF2B5EF4-FFF2-40B4-BE49-F238E27FC236}">
              <a16:creationId xmlns:a16="http://schemas.microsoft.com/office/drawing/2014/main" id="{91C546D5-5B99-C325-DDAE-1E92C92F0CCC}"/>
            </a:ext>
            <a:ext uri="{147F2762-F138-4A5C-976F-8EAC2B608ADB}">
              <a16:predDERef xmlns:a16="http://schemas.microsoft.com/office/drawing/2014/main" pred="{9E305EA7-71B0-1A00-A5E9-2BE8BFB1F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897350" y="85725000"/>
          <a:ext cx="4048125" cy="313372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501</xdr:row>
      <xdr:rowOff>57150</xdr:rowOff>
    </xdr:from>
    <xdr:to>
      <xdr:col>13</xdr:col>
      <xdr:colOff>521970</xdr:colOff>
      <xdr:row>518</xdr:row>
      <xdr:rowOff>28575</xdr:rowOff>
    </xdr:to>
    <xdr:pic>
      <xdr:nvPicPr>
        <xdr:cNvPr id="237" name="Imagem 117">
          <a:extLst>
            <a:ext uri="{FF2B5EF4-FFF2-40B4-BE49-F238E27FC236}">
              <a16:creationId xmlns:a16="http://schemas.microsoft.com/office/drawing/2014/main" id="{3B5E4066-8F32-90D1-2CFB-03F84A1B5C0D}"/>
            </a:ext>
            <a:ext uri="{147F2762-F138-4A5C-976F-8EAC2B608ADB}">
              <a16:predDERef xmlns:a16="http://schemas.microsoft.com/office/drawing/2014/main" pred="{91C546D5-5B99-C325-DDAE-1E92C92F0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4333875" y="89058750"/>
          <a:ext cx="4143375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501</xdr:row>
      <xdr:rowOff>57150</xdr:rowOff>
    </xdr:from>
    <xdr:to>
      <xdr:col>20</xdr:col>
      <xdr:colOff>485775</xdr:colOff>
      <xdr:row>518</xdr:row>
      <xdr:rowOff>28575</xdr:rowOff>
    </xdr:to>
    <xdr:pic>
      <xdr:nvPicPr>
        <xdr:cNvPr id="236" name="Imagem 118">
          <a:extLst>
            <a:ext uri="{FF2B5EF4-FFF2-40B4-BE49-F238E27FC236}">
              <a16:creationId xmlns:a16="http://schemas.microsoft.com/office/drawing/2014/main" id="{E1B0B196-DEEA-8DA8-0E7C-9ECD5C795081}"/>
            </a:ext>
            <a:ext uri="{147F2762-F138-4A5C-976F-8EAC2B608ADB}">
              <a16:predDERef xmlns:a16="http://schemas.microsoft.com/office/drawing/2014/main" pred="{3B5E4066-8F32-90D1-2CFB-03F84A1B5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591550" y="89058750"/>
          <a:ext cx="4095750" cy="3124200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501</xdr:row>
      <xdr:rowOff>57150</xdr:rowOff>
    </xdr:from>
    <xdr:to>
      <xdr:col>27</xdr:col>
      <xdr:colOff>257175</xdr:colOff>
      <xdr:row>518</xdr:row>
      <xdr:rowOff>9525</xdr:rowOff>
    </xdr:to>
    <xdr:pic>
      <xdr:nvPicPr>
        <xdr:cNvPr id="244" name="Imagem 119">
          <a:extLst>
            <a:ext uri="{FF2B5EF4-FFF2-40B4-BE49-F238E27FC236}">
              <a16:creationId xmlns:a16="http://schemas.microsoft.com/office/drawing/2014/main" id="{7D007BF1-C7F2-C25B-6F38-0B73FD6B3218}"/>
            </a:ext>
            <a:ext uri="{147F2762-F138-4A5C-976F-8EAC2B608ADB}">
              <a16:predDERef xmlns:a16="http://schemas.microsoft.com/office/drawing/2014/main" pred="{E1B0B196-DEEA-8DA8-0E7C-9ECD5C795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2734925" y="89058750"/>
          <a:ext cx="3990975" cy="3105150"/>
        </a:xfrm>
        <a:prstGeom prst="rect">
          <a:avLst/>
        </a:prstGeom>
      </xdr:spPr>
    </xdr:pic>
    <xdr:clientData/>
  </xdr:twoCellAnchor>
  <xdr:twoCellAnchor editAs="oneCell">
    <xdr:from>
      <xdr:col>27</xdr:col>
      <xdr:colOff>333375</xdr:colOff>
      <xdr:row>501</xdr:row>
      <xdr:rowOff>57150</xdr:rowOff>
    </xdr:from>
    <xdr:to>
      <xdr:col>34</xdr:col>
      <xdr:colOff>85725</xdr:colOff>
      <xdr:row>518</xdr:row>
      <xdr:rowOff>19050</xdr:rowOff>
    </xdr:to>
    <xdr:pic>
      <xdr:nvPicPr>
        <xdr:cNvPr id="224" name="Imagem 120">
          <a:extLst>
            <a:ext uri="{FF2B5EF4-FFF2-40B4-BE49-F238E27FC236}">
              <a16:creationId xmlns:a16="http://schemas.microsoft.com/office/drawing/2014/main" id="{A90DCD6A-C95E-7D2D-F10E-E3C304CDC7B4}"/>
            </a:ext>
            <a:ext uri="{147F2762-F138-4A5C-976F-8EAC2B608ADB}">
              <a16:predDERef xmlns:a16="http://schemas.microsoft.com/office/drawing/2014/main" pred="{7D007BF1-C7F2-C25B-6F38-0B73FD6B3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6802100" y="89058750"/>
          <a:ext cx="4019550" cy="311467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390525</xdr:colOff>
      <xdr:row>527</xdr:row>
      <xdr:rowOff>152400</xdr:rowOff>
    </xdr:from>
    <xdr:to>
      <xdr:col>20</xdr:col>
      <xdr:colOff>447675</xdr:colOff>
      <xdr:row>545</xdr:row>
      <xdr:rowOff>71029</xdr:rowOff>
    </xdr:to>
    <xdr:pic>
      <xdr:nvPicPr>
        <xdr:cNvPr id="85" name="Imagem 53">
          <a:extLst>
            <a:ext uri="{FF2B5EF4-FFF2-40B4-BE49-F238E27FC236}">
              <a16:creationId xmlns:a16="http://schemas.microsoft.com/office/drawing/2014/main" id="{414DFB1F-CB88-650A-9308-995DAC0BD27F}"/>
            </a:ext>
            <a:ext uri="{147F2762-F138-4A5C-976F-8EAC2B608ADB}">
              <a16:predDERef xmlns:a16="http://schemas.microsoft.com/office/drawing/2014/main" pred="{A90DCD6A-C95E-7D2D-F10E-E3C304CDC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8648700" y="96669225"/>
          <a:ext cx="4324350" cy="3256189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476250</xdr:colOff>
      <xdr:row>527</xdr:row>
      <xdr:rowOff>133350</xdr:rowOff>
    </xdr:from>
    <xdr:to>
      <xdr:col>27</xdr:col>
      <xdr:colOff>581025</xdr:colOff>
      <xdr:row>545</xdr:row>
      <xdr:rowOff>51979</xdr:rowOff>
    </xdr:to>
    <xdr:pic>
      <xdr:nvPicPr>
        <xdr:cNvPr id="84" name="Imagem 57">
          <a:extLst>
            <a:ext uri="{FF2B5EF4-FFF2-40B4-BE49-F238E27FC236}">
              <a16:creationId xmlns:a16="http://schemas.microsoft.com/office/drawing/2014/main" id="{C49DC7CC-BCE1-CB32-C434-3C6A4E8F0749}"/>
            </a:ext>
            <a:ext uri="{147F2762-F138-4A5C-976F-8EAC2B608ADB}">
              <a16:predDERef xmlns:a16="http://schemas.microsoft.com/office/drawing/2014/main" pred="{414DFB1F-CB88-650A-9308-995DAC0BD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3001625" y="96650175"/>
          <a:ext cx="4371975" cy="3256189"/>
        </a:xfrm>
        <a:prstGeom prst="rect">
          <a:avLst/>
        </a:prstGeom>
      </xdr:spPr>
    </xdr:pic>
    <xdr:clientData/>
  </xdr:twoCellAnchor>
  <xdr:twoCellAnchor editAs="oneCell">
    <xdr:from>
      <xdr:col>28</xdr:col>
      <xdr:colOff>19050</xdr:colOff>
      <xdr:row>527</xdr:row>
      <xdr:rowOff>114300</xdr:rowOff>
    </xdr:from>
    <xdr:to>
      <xdr:col>35</xdr:col>
      <xdr:colOff>47625</xdr:colOff>
      <xdr:row>545</xdr:row>
      <xdr:rowOff>42454</xdr:rowOff>
    </xdr:to>
    <xdr:pic>
      <xdr:nvPicPr>
        <xdr:cNvPr id="86" name="Imagem 61">
          <a:extLst>
            <a:ext uri="{FF2B5EF4-FFF2-40B4-BE49-F238E27FC236}">
              <a16:creationId xmlns:a16="http://schemas.microsoft.com/office/drawing/2014/main" id="{B3367149-5AE1-0BBC-23B4-29FC07F0AE69}"/>
            </a:ext>
            <a:ext uri="{147F2762-F138-4A5C-976F-8EAC2B608ADB}">
              <a16:predDERef xmlns:a16="http://schemas.microsoft.com/office/drawing/2014/main" pred="{C49DC7CC-BCE1-CB32-C434-3C6A4E8F0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7421225" y="96631125"/>
          <a:ext cx="4295775" cy="3265714"/>
        </a:xfrm>
        <a:prstGeom prst="rect">
          <a:avLst/>
        </a:prstGeom>
      </xdr:spPr>
    </xdr:pic>
    <xdr:clientData/>
  </xdr:twoCellAnchor>
  <xdr:twoCellAnchor editAs="oneCell">
    <xdr:from>
      <xdr:col>28</xdr:col>
      <xdr:colOff>323850</xdr:colOff>
      <xdr:row>526</xdr:row>
      <xdr:rowOff>57150</xdr:rowOff>
    </xdr:from>
    <xdr:to>
      <xdr:col>35</xdr:col>
      <xdr:colOff>419100</xdr:colOff>
      <xdr:row>544</xdr:row>
      <xdr:rowOff>66675</xdr:rowOff>
    </xdr:to>
    <xdr:pic>
      <xdr:nvPicPr>
        <xdr:cNvPr id="119" name="Imagem 62">
          <a:extLst>
            <a:ext uri="{FF2B5EF4-FFF2-40B4-BE49-F238E27FC236}">
              <a16:creationId xmlns:a16="http://schemas.microsoft.com/office/drawing/2014/main" id="{576BBAE4-0C0A-0BAA-DC66-4AE7B989C83A}"/>
            </a:ext>
            <a:ext uri="{147F2762-F138-4A5C-976F-8EAC2B608ADB}">
              <a16:predDERef xmlns:a16="http://schemas.microsoft.com/office/drawing/2014/main" pred="{B3367149-5AE1-0BBC-23B4-29FC07F0A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7678400" y="96497775"/>
          <a:ext cx="4362450" cy="3371850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570</xdr:row>
      <xdr:rowOff>209550</xdr:rowOff>
    </xdr:from>
    <xdr:to>
      <xdr:col>19</xdr:col>
      <xdr:colOff>190500</xdr:colOff>
      <xdr:row>586</xdr:row>
      <xdr:rowOff>163830</xdr:rowOff>
    </xdr:to>
    <xdr:pic>
      <xdr:nvPicPr>
        <xdr:cNvPr id="121" name="Imagem 68">
          <a:extLst>
            <a:ext uri="{FF2B5EF4-FFF2-40B4-BE49-F238E27FC236}">
              <a16:creationId xmlns:a16="http://schemas.microsoft.com/office/drawing/2014/main" id="{8FCFB5CE-307F-769F-2DA1-9A2EEAEEEE20}"/>
            </a:ext>
            <a:ext uri="{147F2762-F138-4A5C-976F-8EAC2B608ADB}">
              <a16:predDERef xmlns:a16="http://schemas.microsoft.com/office/drawing/2014/main" pred="{576BBAE4-0C0A-0BAA-DC66-4AE7B989C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8172450" y="104641650"/>
          <a:ext cx="3933825" cy="2897505"/>
        </a:xfrm>
        <a:prstGeom prst="rect">
          <a:avLst/>
        </a:prstGeom>
      </xdr:spPr>
    </xdr:pic>
    <xdr:clientData/>
  </xdr:twoCellAnchor>
  <xdr:twoCellAnchor editAs="oneCell">
    <xdr:from>
      <xdr:col>19</xdr:col>
      <xdr:colOff>257175</xdr:colOff>
      <xdr:row>570</xdr:row>
      <xdr:rowOff>171450</xdr:rowOff>
    </xdr:from>
    <xdr:to>
      <xdr:col>26</xdr:col>
      <xdr:colOff>76200</xdr:colOff>
      <xdr:row>587</xdr:row>
      <xdr:rowOff>40005</xdr:rowOff>
    </xdr:to>
    <xdr:pic>
      <xdr:nvPicPr>
        <xdr:cNvPr id="123" name="Imagem 69">
          <a:extLst>
            <a:ext uri="{FF2B5EF4-FFF2-40B4-BE49-F238E27FC236}">
              <a16:creationId xmlns:a16="http://schemas.microsoft.com/office/drawing/2014/main" id="{D46BDB5C-AFD9-316C-5B98-466819121245}"/>
            </a:ext>
            <a:ext uri="{147F2762-F138-4A5C-976F-8EAC2B608ADB}">
              <a16:predDERef xmlns:a16="http://schemas.microsoft.com/office/drawing/2014/main" pred="{8FCFB5CE-307F-769F-2DA1-9A2EEAEEEE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2172950" y="104603550"/>
          <a:ext cx="4086225" cy="2992755"/>
        </a:xfrm>
        <a:prstGeom prst="rect">
          <a:avLst/>
        </a:prstGeom>
      </xdr:spPr>
    </xdr:pic>
    <xdr:clientData/>
  </xdr:twoCellAnchor>
  <xdr:twoCellAnchor editAs="oneCell">
    <xdr:from>
      <xdr:col>32</xdr:col>
      <xdr:colOff>485775</xdr:colOff>
      <xdr:row>570</xdr:row>
      <xdr:rowOff>161925</xdr:rowOff>
    </xdr:from>
    <xdr:to>
      <xdr:col>39</xdr:col>
      <xdr:colOff>47625</xdr:colOff>
      <xdr:row>586</xdr:row>
      <xdr:rowOff>173355</xdr:rowOff>
    </xdr:to>
    <xdr:pic>
      <xdr:nvPicPr>
        <xdr:cNvPr id="127" name="Imagem 70">
          <a:extLst>
            <a:ext uri="{FF2B5EF4-FFF2-40B4-BE49-F238E27FC236}">
              <a16:creationId xmlns:a16="http://schemas.microsoft.com/office/drawing/2014/main" id="{91D1CCBB-C5D1-0AFF-0E0D-FBC57939790E}"/>
            </a:ext>
            <a:ext uri="{147F2762-F138-4A5C-976F-8EAC2B608ADB}">
              <a16:predDERef xmlns:a16="http://schemas.microsoft.com/office/drawing/2014/main" pred="{D46BDB5C-AFD9-316C-5B98-466819121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0326350" y="104594025"/>
          <a:ext cx="3829050" cy="2954655"/>
        </a:xfrm>
        <a:prstGeom prst="rect">
          <a:avLst/>
        </a:prstGeom>
      </xdr:spPr>
    </xdr:pic>
    <xdr:clientData/>
  </xdr:twoCellAnchor>
  <xdr:twoCellAnchor editAs="oneCell">
    <xdr:from>
      <xdr:col>26</xdr:col>
      <xdr:colOff>142875</xdr:colOff>
      <xdr:row>570</xdr:row>
      <xdr:rowOff>142875</xdr:rowOff>
    </xdr:from>
    <xdr:to>
      <xdr:col>32</xdr:col>
      <xdr:colOff>371475</xdr:colOff>
      <xdr:row>587</xdr:row>
      <xdr:rowOff>11430</xdr:rowOff>
    </xdr:to>
    <xdr:pic>
      <xdr:nvPicPr>
        <xdr:cNvPr id="125" name="Imagem 71">
          <a:extLst>
            <a:ext uri="{FF2B5EF4-FFF2-40B4-BE49-F238E27FC236}">
              <a16:creationId xmlns:a16="http://schemas.microsoft.com/office/drawing/2014/main" id="{F370C2AF-9158-EE20-A95A-1461014A4C41}"/>
            </a:ext>
            <a:ext uri="{147F2762-F138-4A5C-976F-8EAC2B608ADB}">
              <a16:predDERef xmlns:a16="http://schemas.microsoft.com/office/drawing/2014/main" pred="{91D1CCBB-C5D1-0AFF-0E0D-FBC579397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6325850" y="104574975"/>
          <a:ext cx="3886200" cy="299275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611</xdr:row>
      <xdr:rowOff>19050</xdr:rowOff>
    </xdr:from>
    <xdr:to>
      <xdr:col>6</xdr:col>
      <xdr:colOff>247650</xdr:colOff>
      <xdr:row>628</xdr:row>
      <xdr:rowOff>0</xdr:rowOff>
    </xdr:to>
    <xdr:pic>
      <xdr:nvPicPr>
        <xdr:cNvPr id="258" name="Imagem 72">
          <a:extLst>
            <a:ext uri="{FF2B5EF4-FFF2-40B4-BE49-F238E27FC236}">
              <a16:creationId xmlns:a16="http://schemas.microsoft.com/office/drawing/2014/main" id="{56AF7AB1-1B59-61DE-728D-077F82F18C23}"/>
            </a:ext>
            <a:ext uri="{147F2762-F138-4A5C-976F-8EAC2B608ADB}">
              <a16:predDERef xmlns:a16="http://schemas.microsoft.com/office/drawing/2014/main" pred="{F370C2AF-9158-EE20-A95A-1461014A4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25" y="111975900"/>
          <a:ext cx="4200525" cy="3057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572</xdr:row>
      <xdr:rowOff>104775</xdr:rowOff>
    </xdr:from>
    <xdr:to>
      <xdr:col>4</xdr:col>
      <xdr:colOff>428625</xdr:colOff>
      <xdr:row>585</xdr:row>
      <xdr:rowOff>66675</xdr:rowOff>
    </xdr:to>
    <xdr:pic>
      <xdr:nvPicPr>
        <xdr:cNvPr id="90" name="Imagem 73">
          <a:extLst>
            <a:ext uri="{FF2B5EF4-FFF2-40B4-BE49-F238E27FC236}">
              <a16:creationId xmlns:a16="http://schemas.microsoft.com/office/drawing/2014/main" id="{9F903F8D-CE23-9BD4-AD3F-79939AE46632}"/>
            </a:ext>
            <a:ext uri="{147F2762-F138-4A5C-976F-8EAC2B608ADB}">
              <a16:predDERef xmlns:a16="http://schemas.microsoft.com/office/drawing/2014/main" pred="{56AF7AB1-1B59-61DE-728D-077F82F18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104946450"/>
          <a:ext cx="3171825" cy="2314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531</xdr:row>
      <xdr:rowOff>0</xdr:rowOff>
    </xdr:from>
    <xdr:to>
      <xdr:col>5</xdr:col>
      <xdr:colOff>66675</xdr:colOff>
      <xdr:row>544</xdr:row>
      <xdr:rowOff>161925</xdr:rowOff>
    </xdr:to>
    <xdr:pic>
      <xdr:nvPicPr>
        <xdr:cNvPr id="93" name="Imagem 74">
          <a:extLst>
            <a:ext uri="{FF2B5EF4-FFF2-40B4-BE49-F238E27FC236}">
              <a16:creationId xmlns:a16="http://schemas.microsoft.com/office/drawing/2014/main" id="{9E55B858-E139-372A-B652-9238BAE2CDF6}"/>
            </a:ext>
            <a:ext uri="{147F2762-F138-4A5C-976F-8EAC2B608ADB}">
              <a16:predDERef xmlns:a16="http://schemas.microsoft.com/office/drawing/2014/main" pred="{9F903F8D-CE23-9BD4-AD3F-79939AE46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97440750"/>
          <a:ext cx="3390900" cy="2524125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609</xdr:row>
      <xdr:rowOff>114300</xdr:rowOff>
    </xdr:from>
    <xdr:to>
      <xdr:col>21</xdr:col>
      <xdr:colOff>161925</xdr:colOff>
      <xdr:row>626</xdr:row>
      <xdr:rowOff>38100</xdr:rowOff>
    </xdr:to>
    <xdr:pic>
      <xdr:nvPicPr>
        <xdr:cNvPr id="194" name="Imagem 75">
          <a:extLst>
            <a:ext uri="{FF2B5EF4-FFF2-40B4-BE49-F238E27FC236}">
              <a16:creationId xmlns:a16="http://schemas.microsoft.com/office/drawing/2014/main" id="{EC1F12F8-FBDE-DC3A-21F2-049032CBDBCB}"/>
            </a:ext>
            <a:ext uri="{147F2762-F138-4A5C-976F-8EAC2B608ADB}">
              <a16:predDERef xmlns:a16="http://schemas.microsoft.com/office/drawing/2014/main" pred="{9E55B858-E139-372A-B652-9238BAE2C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305925" y="111709200"/>
          <a:ext cx="4010025" cy="3000375"/>
        </a:xfrm>
        <a:prstGeom prst="rect">
          <a:avLst/>
        </a:prstGeom>
      </xdr:spPr>
    </xdr:pic>
    <xdr:clientData/>
  </xdr:twoCellAnchor>
  <xdr:twoCellAnchor editAs="oneCell">
    <xdr:from>
      <xdr:col>21</xdr:col>
      <xdr:colOff>219075</xdr:colOff>
      <xdr:row>609</xdr:row>
      <xdr:rowOff>95250</xdr:rowOff>
    </xdr:from>
    <xdr:to>
      <xdr:col>27</xdr:col>
      <xdr:colOff>571500</xdr:colOff>
      <xdr:row>626</xdr:row>
      <xdr:rowOff>28575</xdr:rowOff>
    </xdr:to>
    <xdr:pic>
      <xdr:nvPicPr>
        <xdr:cNvPr id="196" name="Imagem 76">
          <a:extLst>
            <a:ext uri="{FF2B5EF4-FFF2-40B4-BE49-F238E27FC236}">
              <a16:creationId xmlns:a16="http://schemas.microsoft.com/office/drawing/2014/main" id="{07084CA6-664D-4A2B-166E-DF73FA05BA34}"/>
            </a:ext>
            <a:ext uri="{147F2762-F138-4A5C-976F-8EAC2B608ADB}">
              <a16:predDERef xmlns:a16="http://schemas.microsoft.com/office/drawing/2014/main" pred="{EC1F12F8-FBDE-DC3A-21F2-049032CBD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3373100" y="111690150"/>
          <a:ext cx="4010025" cy="3009900"/>
        </a:xfrm>
        <a:prstGeom prst="rect">
          <a:avLst/>
        </a:prstGeom>
      </xdr:spPr>
    </xdr:pic>
    <xdr:clientData/>
  </xdr:twoCellAnchor>
  <xdr:twoCellAnchor editAs="oneCell">
    <xdr:from>
      <xdr:col>28</xdr:col>
      <xdr:colOff>9525</xdr:colOff>
      <xdr:row>609</xdr:row>
      <xdr:rowOff>85725</xdr:rowOff>
    </xdr:from>
    <xdr:to>
      <xdr:col>34</xdr:col>
      <xdr:colOff>209550</xdr:colOff>
      <xdr:row>626</xdr:row>
      <xdr:rowOff>38100</xdr:rowOff>
    </xdr:to>
    <xdr:pic>
      <xdr:nvPicPr>
        <xdr:cNvPr id="198" name="Imagem 77">
          <a:extLst>
            <a:ext uri="{FF2B5EF4-FFF2-40B4-BE49-F238E27FC236}">
              <a16:creationId xmlns:a16="http://schemas.microsoft.com/office/drawing/2014/main" id="{BB2B940C-88C2-786A-D742-749192480268}"/>
            </a:ext>
            <a:ext uri="{147F2762-F138-4A5C-976F-8EAC2B608ADB}">
              <a16:predDERef xmlns:a16="http://schemas.microsoft.com/office/drawing/2014/main" pred="{07084CA6-664D-4A2B-166E-DF73FA05B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7430750" y="111680625"/>
          <a:ext cx="3857625" cy="302895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609</xdr:row>
      <xdr:rowOff>76200</xdr:rowOff>
    </xdr:from>
    <xdr:to>
      <xdr:col>40</xdr:col>
      <xdr:colOff>476250</xdr:colOff>
      <xdr:row>626</xdr:row>
      <xdr:rowOff>38100</xdr:rowOff>
    </xdr:to>
    <xdr:pic>
      <xdr:nvPicPr>
        <xdr:cNvPr id="200" name="Imagem 78">
          <a:extLst>
            <a:ext uri="{FF2B5EF4-FFF2-40B4-BE49-F238E27FC236}">
              <a16:creationId xmlns:a16="http://schemas.microsoft.com/office/drawing/2014/main" id="{83D6A6FB-DA36-EA28-771B-4ED6D5A9FF2C}"/>
            </a:ext>
            <a:ext uri="{147F2762-F138-4A5C-976F-8EAC2B608ADB}">
              <a16:predDERef xmlns:a16="http://schemas.microsoft.com/office/drawing/2014/main" pred="{BB2B940C-88C2-786A-D742-749192480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21364575" y="111671100"/>
          <a:ext cx="3848100" cy="3038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651</xdr:row>
      <xdr:rowOff>0</xdr:rowOff>
    </xdr:from>
    <xdr:to>
      <xdr:col>6</xdr:col>
      <xdr:colOff>323850</xdr:colOff>
      <xdr:row>666</xdr:row>
      <xdr:rowOff>19050</xdr:rowOff>
    </xdr:to>
    <xdr:pic>
      <xdr:nvPicPr>
        <xdr:cNvPr id="255" name="Imagem 80">
          <a:extLst>
            <a:ext uri="{FF2B5EF4-FFF2-40B4-BE49-F238E27FC236}">
              <a16:creationId xmlns:a16="http://schemas.microsoft.com/office/drawing/2014/main" id="{C1943C77-A3AD-4354-8129-04F10EF4D571}"/>
            </a:ext>
            <a:ext uri="{147F2762-F138-4A5C-976F-8EAC2B608ADB}">
              <a16:predDERef xmlns:a16="http://schemas.microsoft.com/office/drawing/2014/main" pred="{D2BF6B85-4301-15DC-08FB-5B59A35FD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108870750"/>
          <a:ext cx="4257675" cy="2876550"/>
        </a:xfrm>
        <a:prstGeom prst="rect">
          <a:avLst/>
        </a:prstGeom>
      </xdr:spPr>
    </xdr:pic>
    <xdr:clientData/>
  </xdr:twoCellAnchor>
  <xdr:twoCellAnchor editAs="oneCell">
    <xdr:from>
      <xdr:col>15</xdr:col>
      <xdr:colOff>57150</xdr:colOff>
      <xdr:row>648</xdr:row>
      <xdr:rowOff>180975</xdr:rowOff>
    </xdr:from>
    <xdr:to>
      <xdr:col>22</xdr:col>
      <xdr:colOff>66675</xdr:colOff>
      <xdr:row>665</xdr:row>
      <xdr:rowOff>114300</xdr:rowOff>
    </xdr:to>
    <xdr:pic>
      <xdr:nvPicPr>
        <xdr:cNvPr id="265" name="Imagem 84">
          <a:extLst>
            <a:ext uri="{FF2B5EF4-FFF2-40B4-BE49-F238E27FC236}">
              <a16:creationId xmlns:a16="http://schemas.microsoft.com/office/drawing/2014/main" id="{8DC713D3-D8D8-BD09-7902-35C8716BB82F}"/>
            </a:ext>
            <a:ext uri="{147F2762-F138-4A5C-976F-8EAC2B608ADB}">
              <a16:predDERef xmlns:a16="http://schemas.microsoft.com/office/drawing/2014/main" pred="{C1943C77-A3AD-4354-8129-04F10EF4D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53575" y="118843425"/>
          <a:ext cx="4276725" cy="3057525"/>
        </a:xfrm>
        <a:prstGeom prst="rect">
          <a:avLst/>
        </a:prstGeom>
      </xdr:spPr>
    </xdr:pic>
    <xdr:clientData/>
  </xdr:twoCellAnchor>
  <xdr:twoCellAnchor editAs="oneCell">
    <xdr:from>
      <xdr:col>23</xdr:col>
      <xdr:colOff>495300</xdr:colOff>
      <xdr:row>648</xdr:row>
      <xdr:rowOff>200025</xdr:rowOff>
    </xdr:from>
    <xdr:to>
      <xdr:col>30</xdr:col>
      <xdr:colOff>523875</xdr:colOff>
      <xdr:row>665</xdr:row>
      <xdr:rowOff>152400</xdr:rowOff>
    </xdr:to>
    <xdr:pic>
      <xdr:nvPicPr>
        <xdr:cNvPr id="267" name="Imagem 85">
          <a:extLst>
            <a:ext uri="{FF2B5EF4-FFF2-40B4-BE49-F238E27FC236}">
              <a16:creationId xmlns:a16="http://schemas.microsoft.com/office/drawing/2014/main" id="{E5CEDCEE-224E-CF3E-F8C1-499B5294A81D}"/>
            </a:ext>
            <a:ext uri="{147F2762-F138-4A5C-976F-8EAC2B608ADB}">
              <a16:predDERef xmlns:a16="http://schemas.microsoft.com/office/drawing/2014/main" pred="{8DC713D3-D8D8-BD09-7902-35C8716BB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4868525" y="118862475"/>
          <a:ext cx="4295775" cy="3076575"/>
        </a:xfrm>
        <a:prstGeom prst="rect">
          <a:avLst/>
        </a:prstGeom>
      </xdr:spPr>
    </xdr:pic>
    <xdr:clientData/>
  </xdr:twoCellAnchor>
  <xdr:twoCellAnchor editAs="oneCell">
    <xdr:from>
      <xdr:col>30</xdr:col>
      <xdr:colOff>561975</xdr:colOff>
      <xdr:row>648</xdr:row>
      <xdr:rowOff>180975</xdr:rowOff>
    </xdr:from>
    <xdr:to>
      <xdr:col>37</xdr:col>
      <xdr:colOff>457200</xdr:colOff>
      <xdr:row>665</xdr:row>
      <xdr:rowOff>142875</xdr:rowOff>
    </xdr:to>
    <xdr:pic>
      <xdr:nvPicPr>
        <xdr:cNvPr id="270" name="Imagem 86">
          <a:extLst>
            <a:ext uri="{FF2B5EF4-FFF2-40B4-BE49-F238E27FC236}">
              <a16:creationId xmlns:a16="http://schemas.microsoft.com/office/drawing/2014/main" id="{2EE7876E-929F-D746-FC4A-E06B6DCE4A93}"/>
            </a:ext>
            <a:ext uri="{147F2762-F138-4A5C-976F-8EAC2B608ADB}">
              <a16:predDERef xmlns:a16="http://schemas.microsoft.com/office/drawing/2014/main" pred="{E5CEDCEE-224E-CF3E-F8C1-499B5294A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202400" y="118843425"/>
          <a:ext cx="4162425" cy="3086100"/>
        </a:xfrm>
        <a:prstGeom prst="rect">
          <a:avLst/>
        </a:prstGeom>
      </xdr:spPr>
    </xdr:pic>
    <xdr:clientData/>
  </xdr:twoCellAnchor>
  <xdr:twoCellAnchor editAs="oneCell">
    <xdr:from>
      <xdr:col>37</xdr:col>
      <xdr:colOff>523875</xdr:colOff>
      <xdr:row>648</xdr:row>
      <xdr:rowOff>200025</xdr:rowOff>
    </xdr:from>
    <xdr:to>
      <xdr:col>45</xdr:col>
      <xdr:colOff>9525</xdr:colOff>
      <xdr:row>667</xdr:row>
      <xdr:rowOff>133350</xdr:rowOff>
    </xdr:to>
    <xdr:pic>
      <xdr:nvPicPr>
        <xdr:cNvPr id="272" name="Imagem 87">
          <a:extLst>
            <a:ext uri="{FF2B5EF4-FFF2-40B4-BE49-F238E27FC236}">
              <a16:creationId xmlns:a16="http://schemas.microsoft.com/office/drawing/2014/main" id="{F2945E0D-8252-7131-C1E2-4AB1A88608D7}"/>
            </a:ext>
            <a:ext uri="{147F2762-F138-4A5C-976F-8EAC2B608ADB}">
              <a16:predDERef xmlns:a16="http://schemas.microsoft.com/office/drawing/2014/main" pred="{2EE7876E-929F-D746-FC4A-E06B6DCE4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23431500" y="118862475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688</xdr:row>
      <xdr:rowOff>0</xdr:rowOff>
    </xdr:from>
    <xdr:to>
      <xdr:col>6</xdr:col>
      <xdr:colOff>400050</xdr:colOff>
      <xdr:row>705</xdr:row>
      <xdr:rowOff>38100</xdr:rowOff>
    </xdr:to>
    <xdr:pic>
      <xdr:nvPicPr>
        <xdr:cNvPr id="274" name="Imagem 88">
          <a:extLst>
            <a:ext uri="{FF2B5EF4-FFF2-40B4-BE49-F238E27FC236}">
              <a16:creationId xmlns:a16="http://schemas.microsoft.com/office/drawing/2014/main" id="{DF93B7F1-C3FB-8C91-6280-62C9768A8A1A}"/>
            </a:ext>
            <a:ext uri="{147F2762-F138-4A5C-976F-8EAC2B608ADB}">
              <a16:predDERef xmlns:a16="http://schemas.microsoft.com/office/drawing/2014/main" pred="{F2945E0D-8252-7131-C1E2-4AB1A8860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112890300"/>
          <a:ext cx="4333875" cy="3200400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47625</xdr:colOff>
      <xdr:row>687</xdr:row>
      <xdr:rowOff>161925</xdr:rowOff>
    </xdr:from>
    <xdr:to>
      <xdr:col>23</xdr:col>
      <xdr:colOff>514350</xdr:colOff>
      <xdr:row>704</xdr:row>
      <xdr:rowOff>76200</xdr:rowOff>
    </xdr:to>
    <xdr:pic>
      <xdr:nvPicPr>
        <xdr:cNvPr id="278" name="Imagem 89">
          <a:extLst>
            <a:ext uri="{FF2B5EF4-FFF2-40B4-BE49-F238E27FC236}">
              <a16:creationId xmlns:a16="http://schemas.microsoft.com/office/drawing/2014/main" id="{7D1EA789-65D6-FE1F-69F6-BDF39E13D566}"/>
            </a:ext>
            <a:ext uri="{147F2762-F138-4A5C-976F-8EAC2B608ADB}">
              <a16:predDERef xmlns:a16="http://schemas.microsoft.com/office/drawing/2014/main" pred="{DF93B7F1-C3FB-8C91-6280-62C9768A8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0763250" y="125987175"/>
          <a:ext cx="4124325" cy="2990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28575</xdr:colOff>
      <xdr:row>687</xdr:row>
      <xdr:rowOff>171450</xdr:rowOff>
    </xdr:from>
    <xdr:to>
      <xdr:col>30</xdr:col>
      <xdr:colOff>400050</xdr:colOff>
      <xdr:row>704</xdr:row>
      <xdr:rowOff>114300</xdr:rowOff>
    </xdr:to>
    <xdr:pic>
      <xdr:nvPicPr>
        <xdr:cNvPr id="280" name="Imagem 90">
          <a:extLst>
            <a:ext uri="{FF2B5EF4-FFF2-40B4-BE49-F238E27FC236}">
              <a16:creationId xmlns:a16="http://schemas.microsoft.com/office/drawing/2014/main" id="{680711BC-190B-C603-FEA7-E04201AE008A}"/>
            </a:ext>
            <a:ext uri="{147F2762-F138-4A5C-976F-8EAC2B608ADB}">
              <a16:predDERef xmlns:a16="http://schemas.microsoft.com/office/drawing/2014/main" pred="{7D1EA789-65D6-FE1F-69F6-BDF39E13D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5011400" y="125996700"/>
          <a:ext cx="4029075" cy="3019425"/>
        </a:xfrm>
        <a:prstGeom prst="rect">
          <a:avLst/>
        </a:prstGeom>
      </xdr:spPr>
    </xdr:pic>
    <xdr:clientData/>
  </xdr:twoCellAnchor>
  <xdr:twoCellAnchor editAs="oneCell">
    <xdr:from>
      <xdr:col>30</xdr:col>
      <xdr:colOff>514350</xdr:colOff>
      <xdr:row>687</xdr:row>
      <xdr:rowOff>152400</xdr:rowOff>
    </xdr:from>
    <xdr:to>
      <xdr:col>37</xdr:col>
      <xdr:colOff>333375</xdr:colOff>
      <xdr:row>704</xdr:row>
      <xdr:rowOff>104775</xdr:rowOff>
    </xdr:to>
    <xdr:pic>
      <xdr:nvPicPr>
        <xdr:cNvPr id="284" name="Imagem 91">
          <a:extLst>
            <a:ext uri="{FF2B5EF4-FFF2-40B4-BE49-F238E27FC236}">
              <a16:creationId xmlns:a16="http://schemas.microsoft.com/office/drawing/2014/main" id="{E01D22F5-12D7-E69A-6F70-BE7A3EA10E08}"/>
            </a:ext>
            <a:ext uri="{147F2762-F138-4A5C-976F-8EAC2B608ADB}">
              <a16:predDERef xmlns:a16="http://schemas.microsoft.com/office/drawing/2014/main" pred="{680711BC-190B-C603-FEA7-E04201AE0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9154775" y="125977650"/>
          <a:ext cx="4086225" cy="3028950"/>
        </a:xfrm>
        <a:prstGeom prst="rect">
          <a:avLst/>
        </a:prstGeom>
      </xdr:spPr>
    </xdr:pic>
    <xdr:clientData/>
  </xdr:twoCellAnchor>
  <xdr:twoCellAnchor editAs="oneCell">
    <xdr:from>
      <xdr:col>37</xdr:col>
      <xdr:colOff>428625</xdr:colOff>
      <xdr:row>687</xdr:row>
      <xdr:rowOff>142875</xdr:rowOff>
    </xdr:from>
    <xdr:to>
      <xdr:col>44</xdr:col>
      <xdr:colOff>114300</xdr:colOff>
      <xdr:row>704</xdr:row>
      <xdr:rowOff>123825</xdr:rowOff>
    </xdr:to>
    <xdr:pic>
      <xdr:nvPicPr>
        <xdr:cNvPr id="286" name="Imagem 92">
          <a:extLst>
            <a:ext uri="{FF2B5EF4-FFF2-40B4-BE49-F238E27FC236}">
              <a16:creationId xmlns:a16="http://schemas.microsoft.com/office/drawing/2014/main" id="{87C1161C-2211-A916-A0CA-93E8FEF62408}"/>
            </a:ext>
            <a:ext uri="{147F2762-F138-4A5C-976F-8EAC2B608ADB}">
              <a16:predDERef xmlns:a16="http://schemas.microsoft.com/office/drawing/2014/main" pred="{E01D22F5-12D7-E69A-6F70-BE7A3EA10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3336250" y="125968125"/>
          <a:ext cx="4162425" cy="3057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727</xdr:row>
      <xdr:rowOff>28575</xdr:rowOff>
    </xdr:from>
    <xdr:to>
      <xdr:col>6</xdr:col>
      <xdr:colOff>542925</xdr:colOff>
      <xdr:row>743</xdr:row>
      <xdr:rowOff>152400</xdr:rowOff>
    </xdr:to>
    <xdr:pic>
      <xdr:nvPicPr>
        <xdr:cNvPr id="290" name="Imagem 93">
          <a:extLst>
            <a:ext uri="{FF2B5EF4-FFF2-40B4-BE49-F238E27FC236}">
              <a16:creationId xmlns:a16="http://schemas.microsoft.com/office/drawing/2014/main" id="{619415F2-D6A1-EF4E-E422-7ABBFDD02402}"/>
            </a:ext>
            <a:ext uri="{147F2762-F138-4A5C-976F-8EAC2B608ADB}">
              <a16:predDERef xmlns:a16="http://schemas.microsoft.com/office/drawing/2014/main" pred="{87C1161C-2211-A916-A0CA-93E8FEF62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133149975"/>
          <a:ext cx="4505325" cy="3019425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725</xdr:row>
      <xdr:rowOff>209550</xdr:rowOff>
    </xdr:from>
    <xdr:to>
      <xdr:col>29</xdr:col>
      <xdr:colOff>514350</xdr:colOff>
      <xdr:row>743</xdr:row>
      <xdr:rowOff>104775</xdr:rowOff>
    </xdr:to>
    <xdr:pic>
      <xdr:nvPicPr>
        <xdr:cNvPr id="299" name="Imagem 95">
          <a:extLst>
            <a:ext uri="{FF2B5EF4-FFF2-40B4-BE49-F238E27FC236}">
              <a16:creationId xmlns:a16="http://schemas.microsoft.com/office/drawing/2014/main" id="{EA7E3B47-1290-F8EC-F885-F62D890EA0FC}"/>
            </a:ext>
            <a:ext uri="{147F2762-F138-4A5C-976F-8EAC2B608ADB}">
              <a16:predDERef xmlns:a16="http://schemas.microsoft.com/office/drawing/2014/main" pred="{F3E4C387-4B54-4882-BDFB-DD1DA184A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4316075" y="132921375"/>
          <a:ext cx="4229100" cy="32004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725</xdr:row>
      <xdr:rowOff>190500</xdr:rowOff>
    </xdr:from>
    <xdr:to>
      <xdr:col>36</xdr:col>
      <xdr:colOff>428625</xdr:colOff>
      <xdr:row>743</xdr:row>
      <xdr:rowOff>95250</xdr:rowOff>
    </xdr:to>
    <xdr:pic>
      <xdr:nvPicPr>
        <xdr:cNvPr id="302" name="Imagem 96">
          <a:extLst>
            <a:ext uri="{FF2B5EF4-FFF2-40B4-BE49-F238E27FC236}">
              <a16:creationId xmlns:a16="http://schemas.microsoft.com/office/drawing/2014/main" id="{26A43AC9-3020-5D58-E02E-BC6E5EB53A83}"/>
            </a:ext>
            <a:ext uri="{147F2762-F138-4A5C-976F-8EAC2B608ADB}">
              <a16:predDERef xmlns:a16="http://schemas.microsoft.com/office/drawing/2014/main" pred="{EA7E3B47-1290-F8EC-F885-F62D890E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8640425" y="132902325"/>
          <a:ext cx="4086225" cy="3209925"/>
        </a:xfrm>
        <a:prstGeom prst="rect">
          <a:avLst/>
        </a:prstGeom>
      </xdr:spPr>
    </xdr:pic>
    <xdr:clientData/>
  </xdr:twoCellAnchor>
  <xdr:twoCellAnchor editAs="oneCell">
    <xdr:from>
      <xdr:col>36</xdr:col>
      <xdr:colOff>485775</xdr:colOff>
      <xdr:row>725</xdr:row>
      <xdr:rowOff>171450</xdr:rowOff>
    </xdr:from>
    <xdr:to>
      <xdr:col>43</xdr:col>
      <xdr:colOff>352425</xdr:colOff>
      <xdr:row>743</xdr:row>
      <xdr:rowOff>114300</xdr:rowOff>
    </xdr:to>
    <xdr:pic>
      <xdr:nvPicPr>
        <xdr:cNvPr id="305" name="Imagem 97">
          <a:extLst>
            <a:ext uri="{FF2B5EF4-FFF2-40B4-BE49-F238E27FC236}">
              <a16:creationId xmlns:a16="http://schemas.microsoft.com/office/drawing/2014/main" id="{74446E6F-9E50-3FF9-3CCB-6D8F784A3DC4}"/>
            </a:ext>
            <a:ext uri="{147F2762-F138-4A5C-976F-8EAC2B608ADB}">
              <a16:predDERef xmlns:a16="http://schemas.microsoft.com/office/drawing/2014/main" pred="{26A43AC9-3020-5D58-E02E-BC6E5EB53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2783800" y="132883275"/>
          <a:ext cx="4343400" cy="3248025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</xdr:colOff>
      <xdr:row>725</xdr:row>
      <xdr:rowOff>190500</xdr:rowOff>
    </xdr:from>
    <xdr:to>
      <xdr:col>22</xdr:col>
      <xdr:colOff>514350</xdr:colOff>
      <xdr:row>742</xdr:row>
      <xdr:rowOff>114300</xdr:rowOff>
    </xdr:to>
    <xdr:pic>
      <xdr:nvPicPr>
        <xdr:cNvPr id="314" name="Imagem 98">
          <a:extLst>
            <a:ext uri="{FF2B5EF4-FFF2-40B4-BE49-F238E27FC236}">
              <a16:creationId xmlns:a16="http://schemas.microsoft.com/office/drawing/2014/main" id="{62A51EF9-57BE-5EE6-1CA6-1E416354A6EA}"/>
            </a:ext>
            <a:ext uri="{147F2762-F138-4A5C-976F-8EAC2B608ADB}">
              <a16:predDERef xmlns:a16="http://schemas.microsoft.com/office/drawing/2014/main" pred="{74446E6F-9E50-3FF9-3CCB-6D8F784A3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0115550" y="132902325"/>
          <a:ext cx="4162425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766</xdr:row>
      <xdr:rowOff>161925</xdr:rowOff>
    </xdr:from>
    <xdr:to>
      <xdr:col>5</xdr:col>
      <xdr:colOff>142875</xdr:colOff>
      <xdr:row>780</xdr:row>
      <xdr:rowOff>133350</xdr:rowOff>
    </xdr:to>
    <xdr:pic>
      <xdr:nvPicPr>
        <xdr:cNvPr id="315" name="Imagem 314">
          <a:extLst>
            <a:ext uri="{FF2B5EF4-FFF2-40B4-BE49-F238E27FC236}">
              <a16:creationId xmlns:a16="http://schemas.microsoft.com/office/drawing/2014/main" id="{91B103AF-9642-EB0E-4116-7ED5F1974B9D}"/>
            </a:ext>
            <a:ext uri="{147F2762-F138-4A5C-976F-8EAC2B608ADB}">
              <a16:predDERef xmlns:a16="http://schemas.microsoft.com/office/drawing/2014/main" pred="{62A51EF9-57BE-5EE6-1CA6-1E416354A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9050" y="121158000"/>
          <a:ext cx="3448050" cy="2524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785</xdr:row>
      <xdr:rowOff>28575</xdr:rowOff>
    </xdr:from>
    <xdr:to>
      <xdr:col>5</xdr:col>
      <xdr:colOff>352425</xdr:colOff>
      <xdr:row>798</xdr:row>
      <xdr:rowOff>152400</xdr:rowOff>
    </xdr:to>
    <xdr:pic>
      <xdr:nvPicPr>
        <xdr:cNvPr id="316" name="Imagem 315">
          <a:extLst>
            <a:ext uri="{FF2B5EF4-FFF2-40B4-BE49-F238E27FC236}">
              <a16:creationId xmlns:a16="http://schemas.microsoft.com/office/drawing/2014/main" id="{9AAAD8A1-9393-2EDE-2D35-51A35A816041}"/>
            </a:ext>
            <a:ext uri="{147F2762-F138-4A5C-976F-8EAC2B608ADB}">
              <a16:predDERef xmlns:a16="http://schemas.microsoft.com/office/drawing/2014/main" pred="{91B103AF-9642-EB0E-4116-7ED5F1974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124577475"/>
          <a:ext cx="3676650" cy="2495550"/>
        </a:xfrm>
        <a:prstGeom prst="rect">
          <a:avLst/>
        </a:prstGeom>
      </xdr:spPr>
    </xdr:pic>
    <xdr:clientData/>
  </xdr:twoCellAnchor>
  <xdr:twoCellAnchor editAs="oneCell">
    <xdr:from>
      <xdr:col>21</xdr:col>
      <xdr:colOff>361950</xdr:colOff>
      <xdr:row>783</xdr:row>
      <xdr:rowOff>76200</xdr:rowOff>
    </xdr:from>
    <xdr:to>
      <xdr:col>27</xdr:col>
      <xdr:colOff>314325</xdr:colOff>
      <xdr:row>798</xdr:row>
      <xdr:rowOff>76200</xdr:rowOff>
    </xdr:to>
    <xdr:pic>
      <xdr:nvPicPr>
        <xdr:cNvPr id="317" name="Imagem 316">
          <a:extLst>
            <a:ext uri="{FF2B5EF4-FFF2-40B4-BE49-F238E27FC236}">
              <a16:creationId xmlns:a16="http://schemas.microsoft.com/office/drawing/2014/main" id="{54638CD0-BE5E-166F-5471-E72CAF5CD166}"/>
            </a:ext>
            <a:ext uri="{147F2762-F138-4A5C-976F-8EAC2B608ADB}">
              <a16:predDERef xmlns:a16="http://schemas.microsoft.com/office/drawing/2014/main" pred="{9AAAD8A1-9393-2EDE-2D35-51A35A81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3515975" y="143427450"/>
          <a:ext cx="3609975" cy="2714625"/>
        </a:xfrm>
        <a:prstGeom prst="rect">
          <a:avLst/>
        </a:prstGeom>
      </xdr:spPr>
    </xdr:pic>
    <xdr:clientData/>
  </xdr:twoCellAnchor>
  <xdr:twoCellAnchor editAs="oneCell">
    <xdr:from>
      <xdr:col>15</xdr:col>
      <xdr:colOff>209550</xdr:colOff>
      <xdr:row>783</xdr:row>
      <xdr:rowOff>66675</xdr:rowOff>
    </xdr:from>
    <xdr:to>
      <xdr:col>21</xdr:col>
      <xdr:colOff>228600</xdr:colOff>
      <xdr:row>798</xdr:row>
      <xdr:rowOff>47625</xdr:rowOff>
    </xdr:to>
    <xdr:pic>
      <xdr:nvPicPr>
        <xdr:cNvPr id="318" name="Imagem 317">
          <a:extLst>
            <a:ext uri="{FF2B5EF4-FFF2-40B4-BE49-F238E27FC236}">
              <a16:creationId xmlns:a16="http://schemas.microsoft.com/office/drawing/2014/main" id="{B66A6A2F-0CB3-56AD-C6EF-E18FCA031888}"/>
            </a:ext>
            <a:ext uri="{147F2762-F138-4A5C-976F-8EAC2B608ADB}">
              <a16:predDERef xmlns:a16="http://schemas.microsoft.com/office/drawing/2014/main" pred="{54638CD0-BE5E-166F-5471-E72CAF5CD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705975" y="143417925"/>
          <a:ext cx="3676650" cy="2695575"/>
        </a:xfrm>
        <a:prstGeom prst="rect">
          <a:avLst/>
        </a:prstGeom>
      </xdr:spPr>
    </xdr:pic>
    <xdr:clientData/>
  </xdr:twoCellAnchor>
  <xdr:twoCellAnchor editAs="oneCell">
    <xdr:from>
      <xdr:col>27</xdr:col>
      <xdr:colOff>514350</xdr:colOff>
      <xdr:row>783</xdr:row>
      <xdr:rowOff>57150</xdr:rowOff>
    </xdr:from>
    <xdr:to>
      <xdr:col>33</xdr:col>
      <xdr:colOff>371475</xdr:colOff>
      <xdr:row>798</xdr:row>
      <xdr:rowOff>57150</xdr:rowOff>
    </xdr:to>
    <xdr:pic>
      <xdr:nvPicPr>
        <xdr:cNvPr id="319" name="Imagem 318">
          <a:extLst>
            <a:ext uri="{FF2B5EF4-FFF2-40B4-BE49-F238E27FC236}">
              <a16:creationId xmlns:a16="http://schemas.microsoft.com/office/drawing/2014/main" id="{AFD69FA8-D7A1-EF48-3157-D505F9E176AC}"/>
            </a:ext>
            <a:ext uri="{147F2762-F138-4A5C-976F-8EAC2B608ADB}">
              <a16:predDERef xmlns:a16="http://schemas.microsoft.com/office/drawing/2014/main" pred="{B66A6A2F-0CB3-56AD-C6EF-E18FCA031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7325975" y="143408400"/>
          <a:ext cx="3514725" cy="2714625"/>
        </a:xfrm>
        <a:prstGeom prst="rect">
          <a:avLst/>
        </a:prstGeom>
      </xdr:spPr>
    </xdr:pic>
    <xdr:clientData/>
  </xdr:twoCellAnchor>
  <xdr:twoCellAnchor editAs="oneCell">
    <xdr:from>
      <xdr:col>33</xdr:col>
      <xdr:colOff>561975</xdr:colOff>
      <xdr:row>783</xdr:row>
      <xdr:rowOff>57150</xdr:rowOff>
    </xdr:from>
    <xdr:to>
      <xdr:col>39</xdr:col>
      <xdr:colOff>533400</xdr:colOff>
      <xdr:row>798</xdr:row>
      <xdr:rowOff>66675</xdr:rowOff>
    </xdr:to>
    <xdr:pic>
      <xdr:nvPicPr>
        <xdr:cNvPr id="320" name="Imagem 319">
          <a:extLst>
            <a:ext uri="{FF2B5EF4-FFF2-40B4-BE49-F238E27FC236}">
              <a16:creationId xmlns:a16="http://schemas.microsoft.com/office/drawing/2014/main" id="{628529F6-302E-2FA0-BC59-9F93C0888033}"/>
            </a:ext>
            <a:ext uri="{147F2762-F138-4A5C-976F-8EAC2B608ADB}">
              <a16:predDERef xmlns:a16="http://schemas.microsoft.com/office/drawing/2014/main" pred="{AFD69FA8-D7A1-EF48-3157-D505F9E17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21031200" y="143408400"/>
          <a:ext cx="3629025" cy="2724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824</xdr:row>
      <xdr:rowOff>0</xdr:rowOff>
    </xdr:from>
    <xdr:to>
      <xdr:col>5</xdr:col>
      <xdr:colOff>533400</xdr:colOff>
      <xdr:row>839</xdr:row>
      <xdr:rowOff>142875</xdr:rowOff>
    </xdr:to>
    <xdr:pic>
      <xdr:nvPicPr>
        <xdr:cNvPr id="321" name="Imagem 320">
          <a:extLst>
            <a:ext uri="{FF2B5EF4-FFF2-40B4-BE49-F238E27FC236}">
              <a16:creationId xmlns:a16="http://schemas.microsoft.com/office/drawing/2014/main" id="{5F6E2B3C-3C5A-FF3E-A451-83BEDF83728A}"/>
            </a:ext>
            <a:ext uri="{147F2762-F138-4A5C-976F-8EAC2B608ADB}">
              <a16:predDERef xmlns:a16="http://schemas.microsoft.com/office/drawing/2014/main" pred="{628529F6-302E-2FA0-BC59-9F93C0888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128292225"/>
          <a:ext cx="3857625" cy="2857500"/>
        </a:xfrm>
        <a:prstGeom prst="rect">
          <a:avLst/>
        </a:prstGeom>
      </xdr:spPr>
    </xdr:pic>
    <xdr:clientData/>
  </xdr:twoCellAnchor>
  <xdr:twoCellAnchor editAs="oneCell">
    <xdr:from>
      <xdr:col>29</xdr:col>
      <xdr:colOff>381000</xdr:colOff>
      <xdr:row>822</xdr:row>
      <xdr:rowOff>114300</xdr:rowOff>
    </xdr:from>
    <xdr:to>
      <xdr:col>35</xdr:col>
      <xdr:colOff>495300</xdr:colOff>
      <xdr:row>838</xdr:row>
      <xdr:rowOff>133350</xdr:rowOff>
    </xdr:to>
    <xdr:pic>
      <xdr:nvPicPr>
        <xdr:cNvPr id="322" name="Imagem 321">
          <a:extLst>
            <a:ext uri="{FF2B5EF4-FFF2-40B4-BE49-F238E27FC236}">
              <a16:creationId xmlns:a16="http://schemas.microsoft.com/office/drawing/2014/main" id="{506B38D9-64B9-69C7-5AAB-716D669C5D1C}"/>
            </a:ext>
            <a:ext uri="{147F2762-F138-4A5C-976F-8EAC2B608ADB}">
              <a16:predDERef xmlns:a16="http://schemas.microsoft.com/office/drawing/2014/main" pred="{5F6E2B3C-3C5A-FF3E-A451-83BEDF83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8411825" y="150580725"/>
          <a:ext cx="3771900" cy="2914650"/>
        </a:xfrm>
        <a:prstGeom prst="rect">
          <a:avLst/>
        </a:prstGeom>
      </xdr:spPr>
    </xdr:pic>
    <xdr:clientData/>
  </xdr:twoCellAnchor>
  <xdr:twoCellAnchor editAs="oneCell">
    <xdr:from>
      <xdr:col>35</xdr:col>
      <xdr:colOff>542925</xdr:colOff>
      <xdr:row>822</xdr:row>
      <xdr:rowOff>114300</xdr:rowOff>
    </xdr:from>
    <xdr:to>
      <xdr:col>41</xdr:col>
      <xdr:colOff>590550</xdr:colOff>
      <xdr:row>839</xdr:row>
      <xdr:rowOff>9525</xdr:rowOff>
    </xdr:to>
    <xdr:pic>
      <xdr:nvPicPr>
        <xdr:cNvPr id="323" name="Imagem 322">
          <a:extLst>
            <a:ext uri="{FF2B5EF4-FFF2-40B4-BE49-F238E27FC236}">
              <a16:creationId xmlns:a16="http://schemas.microsoft.com/office/drawing/2014/main" id="{76F857EF-EBCB-A394-CC39-0B70305D0F96}"/>
            </a:ext>
            <a:ext uri="{147F2762-F138-4A5C-976F-8EAC2B608ADB}">
              <a16:predDERef xmlns:a16="http://schemas.microsoft.com/office/drawing/2014/main" pred="{506B38D9-64B9-69C7-5AAB-716D669C5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22231350" y="150580725"/>
          <a:ext cx="3914775" cy="297180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</xdr:colOff>
      <xdr:row>822</xdr:row>
      <xdr:rowOff>114300</xdr:rowOff>
    </xdr:from>
    <xdr:to>
      <xdr:col>23</xdr:col>
      <xdr:colOff>171450</xdr:colOff>
      <xdr:row>838</xdr:row>
      <xdr:rowOff>76200</xdr:rowOff>
    </xdr:to>
    <xdr:pic>
      <xdr:nvPicPr>
        <xdr:cNvPr id="324" name="Imagem 323">
          <a:extLst>
            <a:ext uri="{FF2B5EF4-FFF2-40B4-BE49-F238E27FC236}">
              <a16:creationId xmlns:a16="http://schemas.microsoft.com/office/drawing/2014/main" id="{8D61AF35-62E6-8423-299D-2968812F8DC1}"/>
            </a:ext>
            <a:ext uri="{147F2762-F138-4A5C-976F-8EAC2B608ADB}">
              <a16:predDERef xmlns:a16="http://schemas.microsoft.com/office/drawing/2014/main" pred="{76F857EF-EBCB-A394-CC39-0B70305D0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725150" y="150580725"/>
          <a:ext cx="3819525" cy="2857500"/>
        </a:xfrm>
        <a:prstGeom prst="rect">
          <a:avLst/>
        </a:prstGeom>
      </xdr:spPr>
    </xdr:pic>
    <xdr:clientData/>
  </xdr:twoCellAnchor>
  <xdr:twoCellAnchor editAs="oneCell">
    <xdr:from>
      <xdr:col>23</xdr:col>
      <xdr:colOff>238125</xdr:colOff>
      <xdr:row>822</xdr:row>
      <xdr:rowOff>114300</xdr:rowOff>
    </xdr:from>
    <xdr:to>
      <xdr:col>29</xdr:col>
      <xdr:colOff>361950</xdr:colOff>
      <xdr:row>838</xdr:row>
      <xdr:rowOff>95250</xdr:rowOff>
    </xdr:to>
    <xdr:pic>
      <xdr:nvPicPr>
        <xdr:cNvPr id="325" name="Imagem 324">
          <a:extLst>
            <a:ext uri="{FF2B5EF4-FFF2-40B4-BE49-F238E27FC236}">
              <a16:creationId xmlns:a16="http://schemas.microsoft.com/office/drawing/2014/main" id="{6494314D-3420-0CD5-FE2C-8EF7C2C739A9}"/>
            </a:ext>
            <a:ext uri="{147F2762-F138-4A5C-976F-8EAC2B608ADB}">
              <a16:predDERef xmlns:a16="http://schemas.microsoft.com/office/drawing/2014/main" pred="{8D61AF35-62E6-8423-299D-2968812F8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4611350" y="150580725"/>
          <a:ext cx="3781425" cy="28765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864</xdr:row>
      <xdr:rowOff>9525</xdr:rowOff>
    </xdr:from>
    <xdr:to>
      <xdr:col>6</xdr:col>
      <xdr:colOff>619125</xdr:colOff>
      <xdr:row>880</xdr:row>
      <xdr:rowOff>74295</xdr:rowOff>
    </xdr:to>
    <xdr:pic>
      <xdr:nvPicPr>
        <xdr:cNvPr id="62" name="Imagem 53">
          <a:extLst>
            <a:ext uri="{FF2B5EF4-FFF2-40B4-BE49-F238E27FC236}">
              <a16:creationId xmlns:a16="http://schemas.microsoft.com/office/drawing/2014/main" id="{DE428B7D-84F6-F6FA-2D94-00B640C14F72}"/>
            </a:ext>
            <a:ext uri="{147F2762-F138-4A5C-976F-8EAC2B608ADB}">
              <a16:predDERef xmlns:a16="http://schemas.microsoft.com/office/drawing/2014/main" pred="{6494314D-3420-0CD5-FE2C-8EF7C2C73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25" y="131121150"/>
          <a:ext cx="4572000" cy="299085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95250</xdr:colOff>
      <xdr:row>860</xdr:row>
      <xdr:rowOff>85725</xdr:rowOff>
    </xdr:from>
    <xdr:to>
      <xdr:col>24</xdr:col>
      <xdr:colOff>398145</xdr:colOff>
      <xdr:row>879</xdr:row>
      <xdr:rowOff>99060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15327E06-9EA0-F00C-CBEF-8DCEF86B1AE7}"/>
            </a:ext>
            <a:ext uri="{147F2762-F138-4A5C-976F-8EAC2B608ADB}">
              <a16:predDERef xmlns:a16="http://schemas.microsoft.com/office/drawing/2014/main" pred="{DE428B7D-84F6-F6FA-2D94-00B640C14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0810875" y="157438725"/>
          <a:ext cx="4570095" cy="3518535"/>
        </a:xfrm>
        <a:prstGeom prst="rect">
          <a:avLst/>
        </a:prstGeom>
      </xdr:spPr>
    </xdr:pic>
    <xdr:clientData/>
  </xdr:twoCellAnchor>
  <xdr:twoCellAnchor editAs="oneCell">
    <xdr:from>
      <xdr:col>24</xdr:col>
      <xdr:colOff>600075</xdr:colOff>
      <xdr:row>860</xdr:row>
      <xdr:rowOff>85725</xdr:rowOff>
    </xdr:from>
    <xdr:to>
      <xdr:col>32</xdr:col>
      <xdr:colOff>295275</xdr:colOff>
      <xdr:row>879</xdr:row>
      <xdr:rowOff>156210</xdr:rowOff>
    </xdr:to>
    <xdr:pic>
      <xdr:nvPicPr>
        <xdr:cNvPr id="65" name="Imagem 61">
          <a:extLst>
            <a:ext uri="{FF2B5EF4-FFF2-40B4-BE49-F238E27FC236}">
              <a16:creationId xmlns:a16="http://schemas.microsoft.com/office/drawing/2014/main" id="{2DF8815F-5FAF-661B-0006-7547CA311A4B}"/>
            </a:ext>
            <a:ext uri="{147F2762-F138-4A5C-976F-8EAC2B608ADB}">
              <a16:predDERef xmlns:a16="http://schemas.microsoft.com/office/drawing/2014/main" pred="{15327E06-9EA0-F00C-CBEF-8DCEF86B1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5582900" y="157438725"/>
          <a:ext cx="4572000" cy="3575685"/>
        </a:xfrm>
        <a:prstGeom prst="rect">
          <a:avLst/>
        </a:prstGeom>
      </xdr:spPr>
    </xdr:pic>
    <xdr:clientData/>
  </xdr:twoCellAnchor>
  <xdr:twoCellAnchor editAs="oneCell">
    <xdr:from>
      <xdr:col>32</xdr:col>
      <xdr:colOff>438150</xdr:colOff>
      <xdr:row>860</xdr:row>
      <xdr:rowOff>76200</xdr:rowOff>
    </xdr:from>
    <xdr:to>
      <xdr:col>40</xdr:col>
      <xdr:colOff>133350</xdr:colOff>
      <xdr:row>880</xdr:row>
      <xdr:rowOff>3810</xdr:rowOff>
    </xdr:to>
    <xdr:pic>
      <xdr:nvPicPr>
        <xdr:cNvPr id="67" name="Imagem 62">
          <a:extLst>
            <a:ext uri="{FF2B5EF4-FFF2-40B4-BE49-F238E27FC236}">
              <a16:creationId xmlns:a16="http://schemas.microsoft.com/office/drawing/2014/main" id="{5660C4B7-60CF-6B0F-E696-35B92132DB44}"/>
            </a:ext>
            <a:ext uri="{147F2762-F138-4A5C-976F-8EAC2B608ADB}">
              <a16:predDERef xmlns:a16="http://schemas.microsoft.com/office/drawing/2014/main" pred="{2DF8815F-5FAF-661B-0006-7547CA311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20297775" y="157429200"/>
          <a:ext cx="4572000" cy="3613785"/>
        </a:xfrm>
        <a:prstGeom prst="rect">
          <a:avLst/>
        </a:prstGeom>
      </xdr:spPr>
    </xdr:pic>
    <xdr:clientData/>
  </xdr:twoCellAnchor>
  <xdr:twoCellAnchor editAs="oneCell">
    <xdr:from>
      <xdr:col>40</xdr:col>
      <xdr:colOff>304800</xdr:colOff>
      <xdr:row>860</xdr:row>
      <xdr:rowOff>38100</xdr:rowOff>
    </xdr:from>
    <xdr:to>
      <xdr:col>47</xdr:col>
      <xdr:colOff>180975</xdr:colOff>
      <xdr:row>879</xdr:row>
      <xdr:rowOff>15240</xdr:rowOff>
    </xdr:to>
    <xdr:pic>
      <xdr:nvPicPr>
        <xdr:cNvPr id="70" name="Imagem 63">
          <a:extLst>
            <a:ext uri="{FF2B5EF4-FFF2-40B4-BE49-F238E27FC236}">
              <a16:creationId xmlns:a16="http://schemas.microsoft.com/office/drawing/2014/main" id="{5FD8AD99-F28E-38AB-0E0F-8E5D0546B5E4}"/>
            </a:ext>
            <a:ext uri="{147F2762-F138-4A5C-976F-8EAC2B608ADB}">
              <a16:predDERef xmlns:a16="http://schemas.microsoft.com/office/drawing/2014/main" pred="{5660C4B7-60CF-6B0F-E696-35B92132D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25041225" y="157391100"/>
          <a:ext cx="4572000" cy="34823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900</xdr:row>
      <xdr:rowOff>28575</xdr:rowOff>
    </xdr:from>
    <xdr:to>
      <xdr:col>15</xdr:col>
      <xdr:colOff>274320</xdr:colOff>
      <xdr:row>919</xdr:row>
      <xdr:rowOff>173355</xdr:rowOff>
    </xdr:to>
    <xdr:pic>
      <xdr:nvPicPr>
        <xdr:cNvPr id="73" name="Imagem 71">
          <a:extLst>
            <a:ext uri="{FF2B5EF4-FFF2-40B4-BE49-F238E27FC236}">
              <a16:creationId xmlns:a16="http://schemas.microsoft.com/office/drawing/2014/main" id="{EB4260C8-F3BB-4B1C-E560-9C3B7CDC1C7C}"/>
            </a:ext>
            <a:ext uri="{147F2762-F138-4A5C-976F-8EAC2B608ADB}">
              <a16:predDERef xmlns:a16="http://schemas.microsoft.com/office/drawing/2014/main" pred="{F90FF411-0A09-1C63-B73D-1716F4267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5153025" y="135131175"/>
          <a:ext cx="4572000" cy="3619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457200</xdr:colOff>
      <xdr:row>900</xdr:row>
      <xdr:rowOff>28575</xdr:rowOff>
    </xdr:from>
    <xdr:to>
      <xdr:col>23</xdr:col>
      <xdr:colOff>333375</xdr:colOff>
      <xdr:row>920</xdr:row>
      <xdr:rowOff>0</xdr:rowOff>
    </xdr:to>
    <xdr:pic>
      <xdr:nvPicPr>
        <xdr:cNvPr id="76" name="Imagem 72">
          <a:extLst>
            <a:ext uri="{FF2B5EF4-FFF2-40B4-BE49-F238E27FC236}">
              <a16:creationId xmlns:a16="http://schemas.microsoft.com/office/drawing/2014/main" id="{44D02861-0260-CFBA-3A58-B2981E3A629C}"/>
            </a:ext>
            <a:ext uri="{147F2762-F138-4A5C-976F-8EAC2B608ADB}">
              <a16:predDERef xmlns:a16="http://schemas.microsoft.com/office/drawing/2014/main" pred="{EB4260C8-F3BB-4B1C-E560-9C3B7CDC1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896475" y="135131175"/>
          <a:ext cx="4752975" cy="362902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900</xdr:row>
      <xdr:rowOff>0</xdr:rowOff>
    </xdr:from>
    <xdr:to>
      <xdr:col>31</xdr:col>
      <xdr:colOff>304800</xdr:colOff>
      <xdr:row>919</xdr:row>
      <xdr:rowOff>59055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573228F0-D15D-71C2-876E-75B39BA32810}"/>
            </a:ext>
            <a:ext uri="{147F2762-F138-4A5C-976F-8EAC2B608ADB}">
              <a16:predDERef xmlns:a16="http://schemas.microsoft.com/office/drawing/2014/main" pred="{44D02861-0260-CFBA-3A58-B2981E3A6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4925675" y="135102600"/>
          <a:ext cx="4572000" cy="353377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900</xdr:row>
      <xdr:rowOff>0</xdr:rowOff>
    </xdr:from>
    <xdr:to>
      <xdr:col>39</xdr:col>
      <xdr:colOff>361950</xdr:colOff>
      <xdr:row>919</xdr:row>
      <xdr:rowOff>49530</xdr:rowOff>
    </xdr:to>
    <xdr:pic>
      <xdr:nvPicPr>
        <xdr:cNvPr id="79" name="Imagem 74">
          <a:extLst>
            <a:ext uri="{FF2B5EF4-FFF2-40B4-BE49-F238E27FC236}">
              <a16:creationId xmlns:a16="http://schemas.microsoft.com/office/drawing/2014/main" id="{39D44AEC-7761-39FA-3616-9F21FF1BAC15}"/>
            </a:ext>
            <a:ext uri="{147F2762-F138-4A5C-976F-8EAC2B608ADB}">
              <a16:predDERef xmlns:a16="http://schemas.microsoft.com/office/drawing/2014/main" pred="{573228F0-D15D-71C2-876E-75B39BA32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9802475" y="135102600"/>
          <a:ext cx="4629150" cy="35242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901</xdr:row>
      <xdr:rowOff>104775</xdr:rowOff>
    </xdr:from>
    <xdr:to>
      <xdr:col>7</xdr:col>
      <xdr:colOff>9525</xdr:colOff>
      <xdr:row>918</xdr:row>
      <xdr:rowOff>158115</xdr:rowOff>
    </xdr:to>
    <xdr:pic>
      <xdr:nvPicPr>
        <xdr:cNvPr id="88" name="Imagem 82">
          <a:extLst>
            <a:ext uri="{FF2B5EF4-FFF2-40B4-BE49-F238E27FC236}">
              <a16:creationId xmlns:a16="http://schemas.microsoft.com/office/drawing/2014/main" id="{33A80892-4722-7078-F90B-390DCEC66AB2}"/>
            </a:ext>
            <a:ext uri="{147F2762-F138-4A5C-976F-8EAC2B608ADB}">
              <a16:predDERef xmlns:a16="http://schemas.microsoft.com/office/drawing/2014/main" pred="{39D44AEC-7761-39FA-3616-9F21FF1BA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28575" y="138255375"/>
          <a:ext cx="4572000" cy="3162300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</xdr:colOff>
      <xdr:row>923</xdr:row>
      <xdr:rowOff>152400</xdr:rowOff>
    </xdr:from>
    <xdr:to>
      <xdr:col>28</xdr:col>
      <xdr:colOff>314325</xdr:colOff>
      <xdr:row>942</xdr:row>
      <xdr:rowOff>106680</xdr:rowOff>
    </xdr:to>
    <xdr:pic>
      <xdr:nvPicPr>
        <xdr:cNvPr id="92" name="Imagem 84">
          <a:extLst>
            <a:ext uri="{FF2B5EF4-FFF2-40B4-BE49-F238E27FC236}">
              <a16:creationId xmlns:a16="http://schemas.microsoft.com/office/drawing/2014/main" id="{B27F134B-7740-F768-E157-98CF77668FA6}"/>
            </a:ext>
            <a:ext uri="{147F2762-F138-4A5C-976F-8EAC2B608ADB}">
              <a16:predDERef xmlns:a16="http://schemas.microsoft.com/office/drawing/2014/main" pred="{7E142A30-9388-D7FC-86EB-05EF15874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3163550" y="169097325"/>
          <a:ext cx="4572000" cy="3392805"/>
        </a:xfrm>
        <a:prstGeom prst="rect">
          <a:avLst/>
        </a:prstGeom>
      </xdr:spPr>
    </xdr:pic>
    <xdr:clientData/>
  </xdr:twoCellAnchor>
  <xdr:twoCellAnchor editAs="oneCell">
    <xdr:from>
      <xdr:col>28</xdr:col>
      <xdr:colOff>514350</xdr:colOff>
      <xdr:row>923</xdr:row>
      <xdr:rowOff>133350</xdr:rowOff>
    </xdr:from>
    <xdr:to>
      <xdr:col>36</xdr:col>
      <xdr:colOff>209550</xdr:colOff>
      <xdr:row>942</xdr:row>
      <xdr:rowOff>152400</xdr:rowOff>
    </xdr:to>
    <xdr:pic>
      <xdr:nvPicPr>
        <xdr:cNvPr id="95" name="Imagem 85">
          <a:extLst>
            <a:ext uri="{FF2B5EF4-FFF2-40B4-BE49-F238E27FC236}">
              <a16:creationId xmlns:a16="http://schemas.microsoft.com/office/drawing/2014/main" id="{9F55B4A0-9612-DF39-E732-DAACBF78F1E2}"/>
            </a:ext>
            <a:ext uri="{147F2762-F138-4A5C-976F-8EAC2B608ADB}">
              <a16:predDERef xmlns:a16="http://schemas.microsoft.com/office/drawing/2014/main" pred="{B27F134B-7740-F768-E157-98CF77668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7935575" y="169078275"/>
          <a:ext cx="4572000" cy="3457575"/>
        </a:xfrm>
        <a:prstGeom prst="rect">
          <a:avLst/>
        </a:prstGeom>
      </xdr:spPr>
    </xdr:pic>
    <xdr:clientData/>
  </xdr:twoCellAnchor>
  <xdr:twoCellAnchor editAs="oneCell">
    <xdr:from>
      <xdr:col>36</xdr:col>
      <xdr:colOff>295275</xdr:colOff>
      <xdr:row>923</xdr:row>
      <xdr:rowOff>123825</xdr:rowOff>
    </xdr:from>
    <xdr:to>
      <xdr:col>43</xdr:col>
      <xdr:colOff>390525</xdr:colOff>
      <xdr:row>943</xdr:row>
      <xdr:rowOff>0</xdr:rowOff>
    </xdr:to>
    <xdr:pic>
      <xdr:nvPicPr>
        <xdr:cNvPr id="97" name="Imagem 86">
          <a:extLst>
            <a:ext uri="{FF2B5EF4-FFF2-40B4-BE49-F238E27FC236}">
              <a16:creationId xmlns:a16="http://schemas.microsoft.com/office/drawing/2014/main" id="{7DC6364C-ADF1-245F-E3C9-3D8719CCF3FE}"/>
            </a:ext>
            <a:ext uri="{147F2762-F138-4A5C-976F-8EAC2B608ADB}">
              <a16:predDERef xmlns:a16="http://schemas.microsoft.com/office/drawing/2014/main" pred="{9F55B4A0-9612-DF39-E732-DAACBF78F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22593300" y="169068750"/>
          <a:ext cx="4572000" cy="3495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924</xdr:row>
      <xdr:rowOff>47625</xdr:rowOff>
    </xdr:from>
    <xdr:to>
      <xdr:col>6</xdr:col>
      <xdr:colOff>609600</xdr:colOff>
      <xdr:row>941</xdr:row>
      <xdr:rowOff>72390</xdr:rowOff>
    </xdr:to>
    <xdr:pic>
      <xdr:nvPicPr>
        <xdr:cNvPr id="99" name="Imagem 87">
          <a:extLst>
            <a:ext uri="{FF2B5EF4-FFF2-40B4-BE49-F238E27FC236}">
              <a16:creationId xmlns:a16="http://schemas.microsoft.com/office/drawing/2014/main" id="{AB9AB313-D4A6-4F12-B6C2-C19E18BB2A54}"/>
            </a:ext>
            <a:ext uri="{147F2762-F138-4A5C-976F-8EAC2B608ADB}">
              <a16:predDERef xmlns:a16="http://schemas.microsoft.com/office/drawing/2014/main" pred="{7DC6364C-ADF1-245F-E3C9-3D8719CCF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143208375"/>
          <a:ext cx="4572000" cy="3133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964</xdr:row>
      <xdr:rowOff>0</xdr:rowOff>
    </xdr:from>
    <xdr:to>
      <xdr:col>6</xdr:col>
      <xdr:colOff>609600</xdr:colOff>
      <xdr:row>982</xdr:row>
      <xdr:rowOff>118110</xdr:rowOff>
    </xdr:to>
    <xdr:pic>
      <xdr:nvPicPr>
        <xdr:cNvPr id="100" name="Imagem 99">
          <a:extLst>
            <a:ext uri="{FF2B5EF4-FFF2-40B4-BE49-F238E27FC236}">
              <a16:creationId xmlns:a16="http://schemas.microsoft.com/office/drawing/2014/main" id="{FF458AF1-DF75-2D3F-37E4-2D18714ED79D}"/>
            </a:ext>
            <a:ext uri="{147F2762-F138-4A5C-976F-8EAC2B608ADB}">
              <a16:predDERef xmlns:a16="http://schemas.microsoft.com/office/drawing/2014/main" pred="{AB9AB313-D4A6-4F12-B6C2-C19E18BB2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147408900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963</xdr:row>
      <xdr:rowOff>38100</xdr:rowOff>
    </xdr:from>
    <xdr:to>
      <xdr:col>15</xdr:col>
      <xdr:colOff>217170</xdr:colOff>
      <xdr:row>982</xdr:row>
      <xdr:rowOff>49530</xdr:rowOff>
    </xdr:to>
    <xdr:pic>
      <xdr:nvPicPr>
        <xdr:cNvPr id="102" name="Imagem 90">
          <a:extLst>
            <a:ext uri="{FF2B5EF4-FFF2-40B4-BE49-F238E27FC236}">
              <a16:creationId xmlns:a16="http://schemas.microsoft.com/office/drawing/2014/main" id="{B11107D9-5DDC-CF3D-B195-BD50A9A58078}"/>
            </a:ext>
            <a:ext uri="{147F2762-F138-4A5C-976F-8EAC2B608ADB}">
              <a16:predDERef xmlns:a16="http://schemas.microsoft.com/office/drawing/2014/main" pred="{FF458AF1-DF75-2D3F-37E4-2D18714ED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5095875" y="147256500"/>
          <a:ext cx="4572000" cy="3495675"/>
        </a:xfrm>
        <a:prstGeom prst="rect">
          <a:avLst/>
        </a:prstGeom>
      </xdr:spPr>
    </xdr:pic>
    <xdr:clientData/>
  </xdr:twoCellAnchor>
  <xdr:twoCellAnchor editAs="oneCell">
    <xdr:from>
      <xdr:col>15</xdr:col>
      <xdr:colOff>409575</xdr:colOff>
      <xdr:row>963</xdr:row>
      <xdr:rowOff>28575</xdr:rowOff>
    </xdr:from>
    <xdr:to>
      <xdr:col>23</xdr:col>
      <xdr:colOff>104775</xdr:colOff>
      <xdr:row>982</xdr:row>
      <xdr:rowOff>106680</xdr:rowOff>
    </xdr:to>
    <xdr:pic>
      <xdr:nvPicPr>
        <xdr:cNvPr id="104" name="Imagem 91">
          <a:extLst>
            <a:ext uri="{FF2B5EF4-FFF2-40B4-BE49-F238E27FC236}">
              <a16:creationId xmlns:a16="http://schemas.microsoft.com/office/drawing/2014/main" id="{7F38333D-46B8-C1DB-B467-D5F012DDF985}"/>
            </a:ext>
            <a:ext uri="{147F2762-F138-4A5C-976F-8EAC2B608ADB}">
              <a16:predDERef xmlns:a16="http://schemas.microsoft.com/office/drawing/2014/main" pred="{B11107D9-5DDC-CF3D-B195-BD50A9A58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858375" y="147246975"/>
          <a:ext cx="4572000" cy="3562350"/>
        </a:xfrm>
        <a:prstGeom prst="rect">
          <a:avLst/>
        </a:prstGeom>
      </xdr:spPr>
    </xdr:pic>
    <xdr:clientData/>
  </xdr:twoCellAnchor>
  <xdr:twoCellAnchor editAs="oneCell">
    <xdr:from>
      <xdr:col>23</xdr:col>
      <xdr:colOff>342900</xdr:colOff>
      <xdr:row>963</xdr:row>
      <xdr:rowOff>19050</xdr:rowOff>
    </xdr:from>
    <xdr:to>
      <xdr:col>31</xdr:col>
      <xdr:colOff>38100</xdr:colOff>
      <xdr:row>983</xdr:row>
      <xdr:rowOff>1905</xdr:rowOff>
    </xdr:to>
    <xdr:pic>
      <xdr:nvPicPr>
        <xdr:cNvPr id="106" name="Imagem 93">
          <a:extLst>
            <a:ext uri="{FF2B5EF4-FFF2-40B4-BE49-F238E27FC236}">
              <a16:creationId xmlns:a16="http://schemas.microsoft.com/office/drawing/2014/main" id="{AC988F3E-D0A5-E9B7-38F7-AC4B06AC32D9}"/>
            </a:ext>
            <a:ext uri="{147F2762-F138-4A5C-976F-8EAC2B608ADB}">
              <a16:predDERef xmlns:a16="http://schemas.microsoft.com/office/drawing/2014/main" pred="{7F38333D-46B8-C1DB-B467-D5F012DDF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4668500" y="147237450"/>
          <a:ext cx="4572000" cy="3657600"/>
        </a:xfrm>
        <a:prstGeom prst="rect">
          <a:avLst/>
        </a:prstGeom>
      </xdr:spPr>
    </xdr:pic>
    <xdr:clientData/>
  </xdr:twoCellAnchor>
  <xdr:twoCellAnchor editAs="oneCell">
    <xdr:from>
      <xdr:col>31</xdr:col>
      <xdr:colOff>161925</xdr:colOff>
      <xdr:row>963</xdr:row>
      <xdr:rowOff>38100</xdr:rowOff>
    </xdr:from>
    <xdr:to>
      <xdr:col>38</xdr:col>
      <xdr:colOff>466725</xdr:colOff>
      <xdr:row>982</xdr:row>
      <xdr:rowOff>68580</xdr:rowOff>
    </xdr:to>
    <xdr:pic>
      <xdr:nvPicPr>
        <xdr:cNvPr id="108" name="Imagem 94">
          <a:extLst>
            <a:ext uri="{FF2B5EF4-FFF2-40B4-BE49-F238E27FC236}">
              <a16:creationId xmlns:a16="http://schemas.microsoft.com/office/drawing/2014/main" id="{6ED08679-7FF3-4DC6-40ED-9701A56687EC}"/>
            </a:ext>
            <a:ext uri="{147F2762-F138-4A5C-976F-8EAC2B608ADB}">
              <a16:predDERef xmlns:a16="http://schemas.microsoft.com/office/drawing/2014/main" pred="{AC988F3E-D0A5-E9B7-38F7-AC4B06AC3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9364325" y="147256500"/>
          <a:ext cx="4572000" cy="3514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991</xdr:row>
      <xdr:rowOff>57150</xdr:rowOff>
    </xdr:from>
    <xdr:to>
      <xdr:col>6</xdr:col>
      <xdr:colOff>600075</xdr:colOff>
      <xdr:row>1008</xdr:row>
      <xdr:rowOff>53340</xdr:rowOff>
    </xdr:to>
    <xdr:pic>
      <xdr:nvPicPr>
        <xdr:cNvPr id="110" name="Imagem 95">
          <a:extLst>
            <a:ext uri="{FF2B5EF4-FFF2-40B4-BE49-F238E27FC236}">
              <a16:creationId xmlns:a16="http://schemas.microsoft.com/office/drawing/2014/main" id="{D40D83E2-B972-D406-936A-2A06CC7EA8C0}"/>
            </a:ext>
            <a:ext uri="{147F2762-F138-4A5C-976F-8EAC2B608ADB}">
              <a16:predDERef xmlns:a16="http://schemas.microsoft.com/office/drawing/2014/main" pred="{6ED08679-7FF3-4DC6-40ED-9701A5668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152523825"/>
          <a:ext cx="4562475" cy="3105150"/>
        </a:xfrm>
        <a:prstGeom prst="rect">
          <a:avLst/>
        </a:prstGeom>
      </xdr:spPr>
    </xdr:pic>
    <xdr:clientData/>
  </xdr:twoCellAnchor>
  <xdr:twoCellAnchor editAs="oneCell">
    <xdr:from>
      <xdr:col>7</xdr:col>
      <xdr:colOff>466725</xdr:colOff>
      <xdr:row>989</xdr:row>
      <xdr:rowOff>133350</xdr:rowOff>
    </xdr:from>
    <xdr:to>
      <xdr:col>15</xdr:col>
      <xdr:colOff>131445</xdr:colOff>
      <xdr:row>1008</xdr:row>
      <xdr:rowOff>175260</xdr:rowOff>
    </xdr:to>
    <xdr:pic>
      <xdr:nvPicPr>
        <xdr:cNvPr id="112" name="Imagem 96">
          <a:extLst>
            <a:ext uri="{FF2B5EF4-FFF2-40B4-BE49-F238E27FC236}">
              <a16:creationId xmlns:a16="http://schemas.microsoft.com/office/drawing/2014/main" id="{AC86D5F8-E771-C7FE-43E0-FD05E5F2203F}"/>
            </a:ext>
            <a:ext uri="{147F2762-F138-4A5C-976F-8EAC2B608ADB}">
              <a16:predDERef xmlns:a16="http://schemas.microsoft.com/office/drawing/2014/main" pred="{D40D83E2-B972-D406-936A-2A06CC7EA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5010150" y="152171400"/>
          <a:ext cx="4572000" cy="3562350"/>
        </a:xfrm>
        <a:prstGeom prst="rect">
          <a:avLst/>
        </a:prstGeom>
      </xdr:spPr>
    </xdr:pic>
    <xdr:clientData/>
  </xdr:twoCellAnchor>
  <xdr:twoCellAnchor editAs="oneCell">
    <xdr:from>
      <xdr:col>15</xdr:col>
      <xdr:colOff>295275</xdr:colOff>
      <xdr:row>989</xdr:row>
      <xdr:rowOff>142875</xdr:rowOff>
    </xdr:from>
    <xdr:to>
      <xdr:col>22</xdr:col>
      <xdr:colOff>600075</xdr:colOff>
      <xdr:row>1008</xdr:row>
      <xdr:rowOff>80010</xdr:rowOff>
    </xdr:to>
    <xdr:pic>
      <xdr:nvPicPr>
        <xdr:cNvPr id="116" name="Imagem 97">
          <a:extLst>
            <a:ext uri="{FF2B5EF4-FFF2-40B4-BE49-F238E27FC236}">
              <a16:creationId xmlns:a16="http://schemas.microsoft.com/office/drawing/2014/main" id="{29280827-73D2-C533-6E4C-627788F06805}"/>
            </a:ext>
            <a:ext uri="{147F2762-F138-4A5C-976F-8EAC2B608ADB}">
              <a16:predDERef xmlns:a16="http://schemas.microsoft.com/office/drawing/2014/main" pred="{AC86D5F8-E771-C7FE-43E0-FD05E5F22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744075" y="152180925"/>
          <a:ext cx="4572000" cy="3457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1060</xdr:row>
      <xdr:rowOff>28575</xdr:rowOff>
    </xdr:from>
    <xdr:to>
      <xdr:col>6</xdr:col>
      <xdr:colOff>447675</xdr:colOff>
      <xdr:row>1075</xdr:row>
      <xdr:rowOff>179070</xdr:rowOff>
    </xdr:to>
    <xdr:pic>
      <xdr:nvPicPr>
        <xdr:cNvPr id="298" name="Imagem 57">
          <a:extLst>
            <a:ext uri="{FF2B5EF4-FFF2-40B4-BE49-F238E27FC236}">
              <a16:creationId xmlns:a16="http://schemas.microsoft.com/office/drawing/2014/main" id="{D07FF6D3-FA17-0B1B-27F9-46BEB9C4E39A}"/>
            </a:ext>
            <a:ext uri="{147F2762-F138-4A5C-976F-8EAC2B608ADB}">
              <a16:predDERef xmlns:a16="http://schemas.microsoft.com/office/drawing/2014/main" pred="{29280827-73D2-C533-6E4C-627788F0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194290950"/>
          <a:ext cx="4438650" cy="2924175"/>
        </a:xfrm>
        <a:prstGeom prst="rect">
          <a:avLst/>
        </a:prstGeom>
      </xdr:spPr>
    </xdr:pic>
    <xdr:clientData/>
  </xdr:twoCellAnchor>
  <xdr:twoCellAnchor editAs="oneCell">
    <xdr:from>
      <xdr:col>15</xdr:col>
      <xdr:colOff>114300</xdr:colOff>
      <xdr:row>1058</xdr:row>
      <xdr:rowOff>47625</xdr:rowOff>
    </xdr:from>
    <xdr:to>
      <xdr:col>22</xdr:col>
      <xdr:colOff>295275</xdr:colOff>
      <xdr:row>1075</xdr:row>
      <xdr:rowOff>179070</xdr:rowOff>
    </xdr:to>
    <xdr:pic>
      <xdr:nvPicPr>
        <xdr:cNvPr id="193" name="Imagem 63">
          <a:extLst>
            <a:ext uri="{FF2B5EF4-FFF2-40B4-BE49-F238E27FC236}">
              <a16:creationId xmlns:a16="http://schemas.microsoft.com/office/drawing/2014/main" id="{C06E7084-1399-88FF-E8D1-A0DF225C7C63}"/>
            </a:ext>
            <a:ext uri="{147F2762-F138-4A5C-976F-8EAC2B608ADB}">
              <a16:predDERef xmlns:a16="http://schemas.microsoft.com/office/drawing/2014/main" pred="{D07FF6D3-FA17-0B1B-27F9-46BEB9C4E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553575" y="193767075"/>
          <a:ext cx="4448175" cy="3286125"/>
        </a:xfrm>
        <a:prstGeom prst="rect">
          <a:avLst/>
        </a:prstGeom>
      </xdr:spPr>
    </xdr:pic>
    <xdr:clientData/>
  </xdr:twoCellAnchor>
  <xdr:twoCellAnchor editAs="oneCell">
    <xdr:from>
      <xdr:col>22</xdr:col>
      <xdr:colOff>381000</xdr:colOff>
      <xdr:row>1058</xdr:row>
      <xdr:rowOff>38100</xdr:rowOff>
    </xdr:from>
    <xdr:to>
      <xdr:col>30</xdr:col>
      <xdr:colOff>76200</xdr:colOff>
      <xdr:row>1076</xdr:row>
      <xdr:rowOff>72390</xdr:rowOff>
    </xdr:to>
    <xdr:pic>
      <xdr:nvPicPr>
        <xdr:cNvPr id="195" name="Imagem 68">
          <a:extLst>
            <a:ext uri="{FF2B5EF4-FFF2-40B4-BE49-F238E27FC236}">
              <a16:creationId xmlns:a16="http://schemas.microsoft.com/office/drawing/2014/main" id="{95DA03FC-79A6-D9DC-417E-A4184F46E1A8}"/>
            </a:ext>
            <a:ext uri="{147F2762-F138-4A5C-976F-8EAC2B608ADB}">
              <a16:predDERef xmlns:a16="http://schemas.microsoft.com/office/drawing/2014/main" pred="{C06E7084-1399-88FF-E8D1-A0DF225C7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4087475" y="193757550"/>
          <a:ext cx="4572000" cy="3371850"/>
        </a:xfrm>
        <a:prstGeom prst="rect">
          <a:avLst/>
        </a:prstGeom>
      </xdr:spPr>
    </xdr:pic>
    <xdr:clientData/>
  </xdr:twoCellAnchor>
  <xdr:twoCellAnchor editAs="oneCell">
    <xdr:from>
      <xdr:col>30</xdr:col>
      <xdr:colOff>161925</xdr:colOff>
      <xdr:row>1057</xdr:row>
      <xdr:rowOff>142875</xdr:rowOff>
    </xdr:from>
    <xdr:to>
      <xdr:col>37</xdr:col>
      <xdr:colOff>361950</xdr:colOff>
      <xdr:row>1076</xdr:row>
      <xdr:rowOff>60960</xdr:rowOff>
    </xdr:to>
    <xdr:pic>
      <xdr:nvPicPr>
        <xdr:cNvPr id="199" name="Imagem 70">
          <a:extLst>
            <a:ext uri="{FF2B5EF4-FFF2-40B4-BE49-F238E27FC236}">
              <a16:creationId xmlns:a16="http://schemas.microsoft.com/office/drawing/2014/main" id="{518FCBF0-B780-713A-A9F0-23E0BCF711F7}"/>
            </a:ext>
            <a:ext uri="{147F2762-F138-4A5C-976F-8EAC2B608ADB}">
              <a16:predDERef xmlns:a16="http://schemas.microsoft.com/office/drawing/2014/main" pred="{95DA03FC-79A6-D9DC-417E-A4184F46E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8745200" y="193671825"/>
          <a:ext cx="4467225" cy="3438525"/>
        </a:xfrm>
        <a:prstGeom prst="rect">
          <a:avLst/>
        </a:prstGeom>
      </xdr:spPr>
    </xdr:pic>
    <xdr:clientData/>
  </xdr:twoCellAnchor>
  <xdr:twoCellAnchor editAs="oneCell">
    <xdr:from>
      <xdr:col>37</xdr:col>
      <xdr:colOff>428625</xdr:colOff>
      <xdr:row>1057</xdr:row>
      <xdr:rowOff>142875</xdr:rowOff>
    </xdr:from>
    <xdr:to>
      <xdr:col>44</xdr:col>
      <xdr:colOff>499110</xdr:colOff>
      <xdr:row>1076</xdr:row>
      <xdr:rowOff>80010</xdr:rowOff>
    </xdr:to>
    <xdr:pic>
      <xdr:nvPicPr>
        <xdr:cNvPr id="201" name="Imagem 71">
          <a:extLst>
            <a:ext uri="{FF2B5EF4-FFF2-40B4-BE49-F238E27FC236}">
              <a16:creationId xmlns:a16="http://schemas.microsoft.com/office/drawing/2014/main" id="{544CD3DE-155E-24E5-5DC3-B0EAD2928EB6}"/>
            </a:ext>
            <a:ext uri="{147F2762-F138-4A5C-976F-8EAC2B608ADB}">
              <a16:predDERef xmlns:a16="http://schemas.microsoft.com/office/drawing/2014/main" pred="{518FCBF0-B780-713A-A9F0-23E0BCF71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23279100" y="193671825"/>
          <a:ext cx="4543425" cy="3457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1098</xdr:row>
      <xdr:rowOff>0</xdr:rowOff>
    </xdr:from>
    <xdr:to>
      <xdr:col>6</xdr:col>
      <xdr:colOff>581025</xdr:colOff>
      <xdr:row>1114</xdr:row>
      <xdr:rowOff>165735</xdr:rowOff>
    </xdr:to>
    <xdr:pic>
      <xdr:nvPicPr>
        <xdr:cNvPr id="107" name="Imagem 73">
          <a:extLst>
            <a:ext uri="{FF2B5EF4-FFF2-40B4-BE49-F238E27FC236}">
              <a16:creationId xmlns:a16="http://schemas.microsoft.com/office/drawing/2014/main" id="{8148DED8-840B-DB1B-4BC8-1137CA5E8BFA}"/>
            </a:ext>
            <a:ext uri="{147F2762-F138-4A5C-976F-8EAC2B608ADB}">
              <a16:predDERef xmlns:a16="http://schemas.microsoft.com/office/drawing/2014/main" pred="{544CD3DE-155E-24E5-5DC3-B0EAD2928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165458775"/>
          <a:ext cx="4572000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295275</xdr:colOff>
      <xdr:row>1096</xdr:row>
      <xdr:rowOff>57150</xdr:rowOff>
    </xdr:from>
    <xdr:to>
      <xdr:col>21</xdr:col>
      <xdr:colOff>577215</xdr:colOff>
      <xdr:row>1114</xdr:row>
      <xdr:rowOff>110490</xdr:rowOff>
    </xdr:to>
    <xdr:pic>
      <xdr:nvPicPr>
        <xdr:cNvPr id="118" name="Imagem 100">
          <a:extLst>
            <a:ext uri="{FF2B5EF4-FFF2-40B4-BE49-F238E27FC236}">
              <a16:creationId xmlns:a16="http://schemas.microsoft.com/office/drawing/2014/main" id="{6E968295-466F-6BB8-A874-5A4CBE807339}"/>
            </a:ext>
            <a:ext uri="{147F2762-F138-4A5C-976F-8EAC2B608ADB}">
              <a16:predDERef xmlns:a16="http://schemas.microsoft.com/office/drawing/2014/main" pred="{544CD3DE-155E-24E5-5DC3-B0EAD2928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9182100" y="200691750"/>
          <a:ext cx="4549140" cy="3390900"/>
        </a:xfrm>
        <a:prstGeom prst="rect">
          <a:avLst/>
        </a:prstGeom>
      </xdr:spPr>
    </xdr:pic>
    <xdr:clientData/>
  </xdr:twoCellAnchor>
  <xdr:twoCellAnchor editAs="oneCell">
    <xdr:from>
      <xdr:col>22</xdr:col>
      <xdr:colOff>171450</xdr:colOff>
      <xdr:row>1096</xdr:row>
      <xdr:rowOff>57150</xdr:rowOff>
    </xdr:from>
    <xdr:to>
      <xdr:col>29</xdr:col>
      <xdr:colOff>476250</xdr:colOff>
      <xdr:row>1115</xdr:row>
      <xdr:rowOff>19050</xdr:rowOff>
    </xdr:to>
    <xdr:pic>
      <xdr:nvPicPr>
        <xdr:cNvPr id="120" name="Imagem 65">
          <a:extLst>
            <a:ext uri="{FF2B5EF4-FFF2-40B4-BE49-F238E27FC236}">
              <a16:creationId xmlns:a16="http://schemas.microsoft.com/office/drawing/2014/main" id="{ACCCA38A-7C16-F105-DC0B-6F1BFF6BE902}"/>
            </a:ext>
            <a:ext uri="{147F2762-F138-4A5C-976F-8EAC2B608ADB}">
              <a16:predDERef xmlns:a16="http://schemas.microsoft.com/office/drawing/2014/main" pred="{6E968295-466F-6BB8-A874-5A4CBE807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3935075" y="200691750"/>
          <a:ext cx="4572000" cy="3482340"/>
        </a:xfrm>
        <a:prstGeom prst="rect">
          <a:avLst/>
        </a:prstGeom>
      </xdr:spPr>
    </xdr:pic>
    <xdr:clientData/>
  </xdr:twoCellAnchor>
  <xdr:twoCellAnchor editAs="oneCell">
    <xdr:from>
      <xdr:col>30</xdr:col>
      <xdr:colOff>57150</xdr:colOff>
      <xdr:row>1096</xdr:row>
      <xdr:rowOff>19050</xdr:rowOff>
    </xdr:from>
    <xdr:to>
      <xdr:col>37</xdr:col>
      <xdr:colOff>361950</xdr:colOff>
      <xdr:row>1115</xdr:row>
      <xdr:rowOff>0</xdr:rowOff>
    </xdr:to>
    <xdr:pic>
      <xdr:nvPicPr>
        <xdr:cNvPr id="203" name="Imagem 74">
          <a:extLst>
            <a:ext uri="{FF2B5EF4-FFF2-40B4-BE49-F238E27FC236}">
              <a16:creationId xmlns:a16="http://schemas.microsoft.com/office/drawing/2014/main" id="{637B1B2D-F041-C790-59E6-8E64F83814F3}"/>
            </a:ext>
            <a:ext uri="{147F2762-F138-4A5C-976F-8EAC2B608ADB}">
              <a16:predDERef xmlns:a16="http://schemas.microsoft.com/office/drawing/2014/main" pred="{ACCCA38A-7C16-F105-DC0B-6F1BFF6BE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8697575" y="200653650"/>
          <a:ext cx="4572000" cy="3501390"/>
        </a:xfrm>
        <a:prstGeom prst="rect">
          <a:avLst/>
        </a:prstGeom>
      </xdr:spPr>
    </xdr:pic>
    <xdr:clientData/>
  </xdr:twoCellAnchor>
  <xdr:twoCellAnchor editAs="oneCell">
    <xdr:from>
      <xdr:col>37</xdr:col>
      <xdr:colOff>409575</xdr:colOff>
      <xdr:row>1096</xdr:row>
      <xdr:rowOff>0</xdr:rowOff>
    </xdr:from>
    <xdr:to>
      <xdr:col>44</xdr:col>
      <xdr:colOff>508635</xdr:colOff>
      <xdr:row>1114</xdr:row>
      <xdr:rowOff>87630</xdr:rowOff>
    </xdr:to>
    <xdr:pic>
      <xdr:nvPicPr>
        <xdr:cNvPr id="126" name="Imagem 82">
          <a:extLst>
            <a:ext uri="{FF2B5EF4-FFF2-40B4-BE49-F238E27FC236}">
              <a16:creationId xmlns:a16="http://schemas.microsoft.com/office/drawing/2014/main" id="{8CF3CC9D-3321-65AD-A5F3-EA6026F0EAB5}"/>
            </a:ext>
            <a:ext uri="{147F2762-F138-4A5C-976F-8EAC2B608ADB}">
              <a16:predDERef xmlns:a16="http://schemas.microsoft.com/office/drawing/2014/main" pred="{637B1B2D-F041-C790-59E6-8E64F8381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23317200" y="200634600"/>
          <a:ext cx="4572000" cy="342519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822</xdr:row>
      <xdr:rowOff>123825</xdr:rowOff>
    </xdr:from>
    <xdr:to>
      <xdr:col>23</xdr:col>
      <xdr:colOff>161925</xdr:colOff>
      <xdr:row>838</xdr:row>
      <xdr:rowOff>85725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CF12BE43-A7CE-4C2F-EB25-9C12CC20EE13}"/>
            </a:ext>
            <a:ext uri="{147F2762-F138-4A5C-976F-8EAC2B608ADB}">
              <a16:predDERef xmlns:a16="http://schemas.microsoft.com/office/drawing/2014/main" pred="{76F857EF-EBCB-A394-CC39-0B70305D0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715625" y="150590250"/>
          <a:ext cx="3819525" cy="2857500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822</xdr:row>
      <xdr:rowOff>123825</xdr:rowOff>
    </xdr:from>
    <xdr:to>
      <xdr:col>29</xdr:col>
      <xdr:colOff>352425</xdr:colOff>
      <xdr:row>838</xdr:row>
      <xdr:rowOff>104775</xdr:rowOff>
    </xdr:to>
    <xdr:pic>
      <xdr:nvPicPr>
        <xdr:cNvPr id="91" name="Imagem 90">
          <a:extLst>
            <a:ext uri="{FF2B5EF4-FFF2-40B4-BE49-F238E27FC236}">
              <a16:creationId xmlns:a16="http://schemas.microsoft.com/office/drawing/2014/main" id="{CA930C54-1B60-ED5B-9D60-411422B8D8B8}"/>
            </a:ext>
            <a:ext uri="{147F2762-F138-4A5C-976F-8EAC2B608ADB}">
              <a16:predDERef xmlns:a16="http://schemas.microsoft.com/office/drawing/2014/main" pred="{8D61AF35-62E6-8423-299D-2968812F8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4601825" y="150590250"/>
          <a:ext cx="3781425" cy="2876550"/>
        </a:xfrm>
        <a:prstGeom prst="rect">
          <a:avLst/>
        </a:prstGeom>
      </xdr:spPr>
    </xdr:pic>
    <xdr:clientData/>
  </xdr:twoCellAnchor>
  <xdr:twoCellAnchor editAs="oneCell">
    <xdr:from>
      <xdr:col>13</xdr:col>
      <xdr:colOff>180975</xdr:colOff>
      <xdr:row>923</xdr:row>
      <xdr:rowOff>142875</xdr:rowOff>
    </xdr:from>
    <xdr:to>
      <xdr:col>20</xdr:col>
      <xdr:colOff>483870</xdr:colOff>
      <xdr:row>942</xdr:row>
      <xdr:rowOff>127635</xdr:rowOff>
    </xdr:to>
    <xdr:pic>
      <xdr:nvPicPr>
        <xdr:cNvPr id="114" name="Imagem 113">
          <a:extLst>
            <a:ext uri="{FF2B5EF4-FFF2-40B4-BE49-F238E27FC236}">
              <a16:creationId xmlns:a16="http://schemas.microsoft.com/office/drawing/2014/main" id="{815ECE56-2DAA-BE7E-7E54-F7210725532E}"/>
            </a:ext>
            <a:ext uri="{147F2762-F138-4A5C-976F-8EAC2B608ADB}">
              <a16:predDERef xmlns:a16="http://schemas.microsoft.com/office/drawing/2014/main" pred="{33A80892-4722-7078-F90B-390DCEC6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8458200" y="169087800"/>
          <a:ext cx="4570095" cy="34232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438150</xdr:colOff>
      <xdr:row>0</xdr:row>
      <xdr:rowOff>0</xdr:rowOff>
    </xdr:from>
    <xdr:to>
      <xdr:col>35</xdr:col>
      <xdr:colOff>133350</xdr:colOff>
      <xdr:row>9</xdr:row>
      <xdr:rowOff>53340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5AA24D8-CA41-4F19-98DF-F7C0D6F5D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32630" y="238125"/>
          <a:ext cx="4572000" cy="176022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0</xdr:row>
      <xdr:rowOff>0</xdr:rowOff>
    </xdr:from>
    <xdr:to>
      <xdr:col>34</xdr:col>
      <xdr:colOff>304800</xdr:colOff>
      <xdr:row>9</xdr:row>
      <xdr:rowOff>81915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3B7FCF70-9799-48A3-A4E5-A538D8190743}"/>
            </a:ext>
            <a:ext uri="{147F2762-F138-4A5C-976F-8EAC2B608ADB}">
              <a16:predDERef xmlns:a16="http://schemas.microsoft.com/office/drawing/2014/main" pred="{06859E77-DE76-ACF8-8A15-EF3D25990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794480" y="6675120"/>
          <a:ext cx="4572000" cy="1788795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</xdr:colOff>
      <xdr:row>9</xdr:row>
      <xdr:rowOff>57150</xdr:rowOff>
    </xdr:from>
    <xdr:to>
      <xdr:col>34</xdr:col>
      <xdr:colOff>9525</xdr:colOff>
      <xdr:row>18</xdr:row>
      <xdr:rowOff>22860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AA3986F9-689F-46A1-B67D-A5EA2E7CA17B}"/>
            </a:ext>
            <a:ext uri="{147F2762-F138-4A5C-976F-8EAC2B608ADB}">
              <a16:predDERef xmlns:a16="http://schemas.microsoft.com/office/drawing/2014/main" pred="{3B7FCF70-9799-48A3-A4E5-A538D8190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792575" y="1752600"/>
          <a:ext cx="4229100" cy="1594485"/>
        </a:xfrm>
        <a:prstGeom prst="rect">
          <a:avLst/>
        </a:prstGeom>
      </xdr:spPr>
    </xdr:pic>
    <xdr:clientData/>
  </xdr:twoCellAnchor>
  <xdr:twoCellAnchor editAs="oneCell">
    <xdr:from>
      <xdr:col>14</xdr:col>
      <xdr:colOff>600075</xdr:colOff>
      <xdr:row>2</xdr:row>
      <xdr:rowOff>45720</xdr:rowOff>
    </xdr:from>
    <xdr:to>
      <xdr:col>20</xdr:col>
      <xdr:colOff>323850</xdr:colOff>
      <xdr:row>15</xdr:row>
      <xdr:rowOff>152400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A90DE39-6FC9-472A-A6FC-D233A0A7E133}"/>
            </a:ext>
            <a:ext uri="{147F2762-F138-4A5C-976F-8EAC2B608ADB}">
              <a16:predDERef xmlns:a16="http://schemas.microsoft.com/office/drawing/2014/main" pred="{622649CD-3D3E-4551-19C2-1404736CA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69755" y="426720"/>
          <a:ext cx="3381375" cy="252984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15</xdr:row>
      <xdr:rowOff>171450</xdr:rowOff>
    </xdr:from>
    <xdr:to>
      <xdr:col>20</xdr:col>
      <xdr:colOff>356235</xdr:colOff>
      <xdr:row>29</xdr:row>
      <xdr:rowOff>142875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469BB80A-1F55-461A-9477-553ED3907E57}"/>
            </a:ext>
            <a:ext uri="{147F2762-F138-4A5C-976F-8EAC2B608ADB}">
              <a16:predDERef xmlns:a16="http://schemas.microsoft.com/office/drawing/2014/main" pred="{FA90DE39-6FC9-472A-A6FC-D233A0A7E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52610" y="2952750"/>
          <a:ext cx="3381375" cy="2505075"/>
        </a:xfrm>
        <a:prstGeom prst="rect">
          <a:avLst/>
        </a:prstGeom>
      </xdr:spPr>
    </xdr:pic>
    <xdr:clientData/>
  </xdr:twoCellAnchor>
  <xdr:twoCellAnchor editAs="oneCell">
    <xdr:from>
      <xdr:col>20</xdr:col>
      <xdr:colOff>401955</xdr:colOff>
      <xdr:row>2</xdr:row>
      <xdr:rowOff>38100</xdr:rowOff>
    </xdr:from>
    <xdr:to>
      <xdr:col>26</xdr:col>
      <xdr:colOff>11430</xdr:colOff>
      <xdr:row>14</xdr:row>
      <xdr:rowOff>169545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F3884F8D-8318-4101-AEBE-43AEB6FE7C6A}"/>
            </a:ext>
            <a:ext uri="{147F2762-F138-4A5C-976F-8EAC2B608ADB}">
              <a16:predDERef xmlns:a16="http://schemas.microsoft.com/office/drawing/2014/main" pred="{469BB80A-1F55-461A-9477-553ED3907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79705" y="419100"/>
          <a:ext cx="3267075" cy="2350770"/>
        </a:xfrm>
        <a:prstGeom prst="rect">
          <a:avLst/>
        </a:prstGeom>
      </xdr:spPr>
    </xdr:pic>
    <xdr:clientData/>
  </xdr:twoCellAnchor>
  <xdr:twoCellAnchor editAs="oneCell">
    <xdr:from>
      <xdr:col>20</xdr:col>
      <xdr:colOff>417195</xdr:colOff>
      <xdr:row>15</xdr:row>
      <xdr:rowOff>156210</xdr:rowOff>
    </xdr:from>
    <xdr:to>
      <xdr:col>26</xdr:col>
      <xdr:colOff>26670</xdr:colOff>
      <xdr:row>29</xdr:row>
      <xdr:rowOff>34290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332DF508-6AE2-4F96-812A-D148D4D2554F}"/>
            </a:ext>
            <a:ext uri="{147F2762-F138-4A5C-976F-8EAC2B608ADB}">
              <a16:predDERef xmlns:a16="http://schemas.microsoft.com/office/drawing/2014/main" pred="{F3884F8D-8318-4101-AEBE-43AEB6FE7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94945" y="2937510"/>
          <a:ext cx="3267075" cy="24117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3810</xdr:rowOff>
    </xdr:from>
    <xdr:to>
      <xdr:col>6</xdr:col>
      <xdr:colOff>601980</xdr:colOff>
      <xdr:row>20</xdr:row>
      <xdr:rowOff>110490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6E1B86C4-950F-4C9B-8851-4247DA76F893}"/>
            </a:ext>
            <a:ext uri="{147F2762-F138-4A5C-976F-8EAC2B608ADB}">
              <a16:predDERef xmlns:a16="http://schemas.microsoft.com/office/drawing/2014/main" pred="{6AA685F6-0655-52BA-AB7A-46092E372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796290"/>
          <a:ext cx="4572000" cy="3032760"/>
        </a:xfrm>
        <a:prstGeom prst="rect">
          <a:avLst/>
        </a:prstGeom>
      </xdr:spPr>
    </xdr:pic>
    <xdr:clientData/>
  </xdr:twoCellAnchor>
  <xdr:twoCellAnchor editAs="oneCell">
    <xdr:from>
      <xdr:col>27</xdr:col>
      <xdr:colOff>85725</xdr:colOff>
      <xdr:row>17</xdr:row>
      <xdr:rowOff>171450</xdr:rowOff>
    </xdr:from>
    <xdr:to>
      <xdr:col>34</xdr:col>
      <xdr:colOff>66675</xdr:colOff>
      <xdr:row>25</xdr:row>
      <xdr:rowOff>171450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71B22B35-FF32-4C6F-A96F-58265CBB8D08}"/>
            </a:ext>
            <a:ext uri="{147F2762-F138-4A5C-976F-8EAC2B608ADB}">
              <a16:predDERef xmlns:a16="http://schemas.microsoft.com/office/drawing/2014/main" pred="{6E1B86C4-950F-4C9B-8851-4247DA76F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830675" y="3314700"/>
          <a:ext cx="4248150" cy="1447800"/>
        </a:xfrm>
        <a:prstGeom prst="rect">
          <a:avLst/>
        </a:prstGeom>
      </xdr:spPr>
    </xdr:pic>
    <xdr:clientData/>
  </xdr:twoCellAnchor>
  <xdr:twoCellAnchor editAs="oneCell">
    <xdr:from>
      <xdr:col>13</xdr:col>
      <xdr:colOff>542925</xdr:colOff>
      <xdr:row>37</xdr:row>
      <xdr:rowOff>66675</xdr:rowOff>
    </xdr:from>
    <xdr:to>
      <xdr:col>21</xdr:col>
      <xdr:colOff>173355</xdr:colOff>
      <xdr:row>55</xdr:row>
      <xdr:rowOff>131445</xdr:rowOff>
    </xdr:to>
    <xdr:pic>
      <xdr:nvPicPr>
        <xdr:cNvPr id="60" name="Imagem 63">
          <a:extLst>
            <a:ext uri="{FF2B5EF4-FFF2-40B4-BE49-F238E27FC236}">
              <a16:creationId xmlns:a16="http://schemas.microsoft.com/office/drawing/2014/main" id="{60237FB7-431E-4400-8B33-7E6178519308}"/>
            </a:ext>
            <a:ext uri="{147F2762-F138-4A5C-976F-8EAC2B608ADB}">
              <a16:predDERef xmlns:a16="http://schemas.microsoft.com/office/drawing/2014/main" pred="{89EBBCAD-967B-E10B-1F1C-CE2AA87A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03005" y="60523755"/>
          <a:ext cx="4552950" cy="340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552450</xdr:colOff>
      <xdr:row>55</xdr:row>
      <xdr:rowOff>171450</xdr:rowOff>
    </xdr:from>
    <xdr:to>
      <xdr:col>20</xdr:col>
      <xdr:colOff>582930</xdr:colOff>
      <xdr:row>73</xdr:row>
      <xdr:rowOff>165735</xdr:rowOff>
    </xdr:to>
    <xdr:pic>
      <xdr:nvPicPr>
        <xdr:cNvPr id="61" name="Imagem 64">
          <a:extLst>
            <a:ext uri="{FF2B5EF4-FFF2-40B4-BE49-F238E27FC236}">
              <a16:creationId xmlns:a16="http://schemas.microsoft.com/office/drawing/2014/main" id="{96C0B2B4-25CB-4172-ACC4-4F06FD6DAEEE}"/>
            </a:ext>
            <a:ext uri="{147F2762-F138-4A5C-976F-8EAC2B608ADB}">
              <a16:predDERef xmlns:a16="http://schemas.microsoft.com/office/drawing/2014/main" pred="{E7765AB8-FBC4-3222-70E2-677BFC432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12530" y="63973710"/>
          <a:ext cx="4343400" cy="3286125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37</xdr:row>
      <xdr:rowOff>95250</xdr:rowOff>
    </xdr:from>
    <xdr:to>
      <xdr:col>28</xdr:col>
      <xdr:colOff>209550</xdr:colOff>
      <xdr:row>55</xdr:row>
      <xdr:rowOff>866</xdr:rowOff>
    </xdr:to>
    <xdr:pic>
      <xdr:nvPicPr>
        <xdr:cNvPr id="62" name="Imagem 65">
          <a:extLst>
            <a:ext uri="{FF2B5EF4-FFF2-40B4-BE49-F238E27FC236}">
              <a16:creationId xmlns:a16="http://schemas.microsoft.com/office/drawing/2014/main" id="{C24B669F-197A-40C6-9F8E-57814C45100D}"/>
            </a:ext>
            <a:ext uri="{147F2762-F138-4A5C-976F-8EAC2B608ADB}">
              <a16:predDERef xmlns:a16="http://schemas.microsoft.com/office/drawing/2014/main" pred="{928BDE7A-4D07-E1B4-73F6-2FFBE19CA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7880" y="60552330"/>
          <a:ext cx="4095750" cy="3250796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55</xdr:row>
      <xdr:rowOff>28575</xdr:rowOff>
    </xdr:from>
    <xdr:to>
      <xdr:col>28</xdr:col>
      <xdr:colOff>342900</xdr:colOff>
      <xdr:row>73</xdr:row>
      <xdr:rowOff>3810</xdr:rowOff>
    </xdr:to>
    <xdr:pic>
      <xdr:nvPicPr>
        <xdr:cNvPr id="63" name="Imagem 66">
          <a:extLst>
            <a:ext uri="{FF2B5EF4-FFF2-40B4-BE49-F238E27FC236}">
              <a16:creationId xmlns:a16="http://schemas.microsoft.com/office/drawing/2014/main" id="{4A8E4F15-81A3-4A77-9380-5C01E861225E}"/>
            </a:ext>
            <a:ext uri="{147F2762-F138-4A5C-976F-8EAC2B608ADB}">
              <a16:predDERef xmlns:a16="http://schemas.microsoft.com/office/drawing/2014/main" pred="{086E2CF8-FB23-2394-E9C0-ABBFB8DCE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7880" y="63830835"/>
          <a:ext cx="4229100" cy="326707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39</xdr:row>
      <xdr:rowOff>76200</xdr:rowOff>
    </xdr:from>
    <xdr:to>
      <xdr:col>6</xdr:col>
      <xdr:colOff>180975</xdr:colOff>
      <xdr:row>54</xdr:row>
      <xdr:rowOff>104775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8F3CBFBC-9CE9-4CCD-B071-39F35A498630}"/>
            </a:ext>
            <a:ext uri="{147F2762-F138-4A5C-976F-8EAC2B608ADB}">
              <a16:predDERef xmlns:a16="http://schemas.microsoft.com/office/drawing/2014/main" pred="{551A1B97-868C-D31E-885D-D837F8F88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725" y="60952380"/>
          <a:ext cx="4057650" cy="2771775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75</xdr:row>
      <xdr:rowOff>123825</xdr:rowOff>
    </xdr:from>
    <xdr:to>
      <xdr:col>14</xdr:col>
      <xdr:colOff>36195</xdr:colOff>
      <xdr:row>91</xdr:row>
      <xdr:rowOff>163830</xdr:rowOff>
    </xdr:to>
    <xdr:pic>
      <xdr:nvPicPr>
        <xdr:cNvPr id="65" name="Imagem 68">
          <a:extLst>
            <a:ext uri="{FF2B5EF4-FFF2-40B4-BE49-F238E27FC236}">
              <a16:creationId xmlns:a16="http://schemas.microsoft.com/office/drawing/2014/main" id="{2A8D2D60-D712-48A2-A8C7-8F871492D4EA}"/>
            </a:ext>
            <a:ext uri="{147F2762-F138-4A5C-976F-8EAC2B608ADB}">
              <a16:predDERef xmlns:a16="http://schemas.microsoft.com/office/drawing/2014/main" pred="{8F102F5B-1BF0-055B-9B34-A4D802BD6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153025" y="67591305"/>
          <a:ext cx="4019550" cy="3019425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381000</xdr:colOff>
      <xdr:row>75</xdr:row>
      <xdr:rowOff>123825</xdr:rowOff>
    </xdr:from>
    <xdr:to>
      <xdr:col>21</xdr:col>
      <xdr:colOff>57150</xdr:colOff>
      <xdr:row>91</xdr:row>
      <xdr:rowOff>135255</xdr:rowOff>
    </xdr:to>
    <xdr:pic>
      <xdr:nvPicPr>
        <xdr:cNvPr id="66" name="Imagem 69">
          <a:extLst>
            <a:ext uri="{FF2B5EF4-FFF2-40B4-BE49-F238E27FC236}">
              <a16:creationId xmlns:a16="http://schemas.microsoft.com/office/drawing/2014/main" id="{1C3A1BAB-74DC-4C50-9C47-CAF398E15FFB}"/>
            </a:ext>
            <a:ext uri="{147F2762-F138-4A5C-976F-8EAC2B608ADB}">
              <a16:predDERef xmlns:a16="http://schemas.microsoft.com/office/drawing/2014/main" pred="{2E94EFF8-1CE8-E50F-A3E1-10EBEEB14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250680" y="67591305"/>
          <a:ext cx="3943350" cy="2990850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95250</xdr:colOff>
      <xdr:row>75</xdr:row>
      <xdr:rowOff>114300</xdr:rowOff>
    </xdr:from>
    <xdr:to>
      <xdr:col>27</xdr:col>
      <xdr:colOff>361950</xdr:colOff>
      <xdr:row>91</xdr:row>
      <xdr:rowOff>144780</xdr:rowOff>
    </xdr:to>
    <xdr:pic>
      <xdr:nvPicPr>
        <xdr:cNvPr id="67" name="Imagem 70">
          <a:extLst>
            <a:ext uri="{FF2B5EF4-FFF2-40B4-BE49-F238E27FC236}">
              <a16:creationId xmlns:a16="http://schemas.microsoft.com/office/drawing/2014/main" id="{8DD3D0A5-B0A7-40A8-86A7-CD499439204C}"/>
            </a:ext>
            <a:ext uri="{147F2762-F138-4A5C-976F-8EAC2B608ADB}">
              <a16:predDERef xmlns:a16="http://schemas.microsoft.com/office/drawing/2014/main" pred="{8E757927-EF9B-54BF-BA42-A45904CD1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232130" y="67581780"/>
          <a:ext cx="3924300" cy="3009900"/>
        </a:xfrm>
        <a:prstGeom prst="rect">
          <a:avLst/>
        </a:prstGeom>
      </xdr:spPr>
    </xdr:pic>
    <xdr:clientData/>
  </xdr:twoCellAnchor>
  <xdr:twoCellAnchor editAs="oneCell">
    <xdr:from>
      <xdr:col>27</xdr:col>
      <xdr:colOff>419100</xdr:colOff>
      <xdr:row>75</xdr:row>
      <xdr:rowOff>104775</xdr:rowOff>
    </xdr:from>
    <xdr:to>
      <xdr:col>34</xdr:col>
      <xdr:colOff>0</xdr:colOff>
      <xdr:row>91</xdr:row>
      <xdr:rowOff>125730</xdr:rowOff>
    </xdr:to>
    <xdr:pic>
      <xdr:nvPicPr>
        <xdr:cNvPr id="68" name="Imagem 71">
          <a:extLst>
            <a:ext uri="{FF2B5EF4-FFF2-40B4-BE49-F238E27FC236}">
              <a16:creationId xmlns:a16="http://schemas.microsoft.com/office/drawing/2014/main" id="{C43A7942-5FE5-4966-A66F-B42E157F7172}"/>
            </a:ext>
            <a:ext uri="{147F2762-F138-4A5C-976F-8EAC2B608ADB}">
              <a16:predDERef xmlns:a16="http://schemas.microsoft.com/office/drawing/2014/main" pred="{EA717C8C-F078-0EB4-F064-02B2A806B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213580" y="67572255"/>
          <a:ext cx="3848100" cy="300037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78</xdr:row>
      <xdr:rowOff>66675</xdr:rowOff>
    </xdr:from>
    <xdr:to>
      <xdr:col>6</xdr:col>
      <xdr:colOff>152400</xdr:colOff>
      <xdr:row>91</xdr:row>
      <xdr:rowOff>175260</xdr:rowOff>
    </xdr:to>
    <xdr:pic>
      <xdr:nvPicPr>
        <xdr:cNvPr id="69" name="Imagem 72">
          <a:extLst>
            <a:ext uri="{FF2B5EF4-FFF2-40B4-BE49-F238E27FC236}">
              <a16:creationId xmlns:a16="http://schemas.microsoft.com/office/drawing/2014/main" id="{D8319D32-42A9-4FF2-9FAB-37ECE7247C83}"/>
            </a:ext>
            <a:ext uri="{147F2762-F138-4A5C-976F-8EAC2B608ADB}">
              <a16:predDERef xmlns:a16="http://schemas.microsoft.com/office/drawing/2014/main" pred="{53388D01-00F6-EEAD-1EAA-174B1FDD9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6675" y="68136135"/>
          <a:ext cx="4048125" cy="248602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96</xdr:row>
      <xdr:rowOff>123825</xdr:rowOff>
    </xdr:from>
    <xdr:to>
      <xdr:col>14</xdr:col>
      <xdr:colOff>34290</xdr:colOff>
      <xdr:row>112</xdr:row>
      <xdr:rowOff>51435</xdr:rowOff>
    </xdr:to>
    <xdr:pic>
      <xdr:nvPicPr>
        <xdr:cNvPr id="75" name="Imagem 85">
          <a:extLst>
            <a:ext uri="{FF2B5EF4-FFF2-40B4-BE49-F238E27FC236}">
              <a16:creationId xmlns:a16="http://schemas.microsoft.com/office/drawing/2014/main" id="{7571EA68-E22D-40FA-A8D0-DB87DB0BA6C3}"/>
            </a:ext>
            <a:ext uri="{147F2762-F138-4A5C-976F-8EAC2B608ADB}">
              <a16:predDERef xmlns:a16="http://schemas.microsoft.com/office/drawing/2014/main" pred="{8649F811-D38C-F125-7BDB-65C7B2982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10175" y="75028425"/>
          <a:ext cx="3884295" cy="2907030"/>
        </a:xfrm>
        <a:prstGeom prst="rect">
          <a:avLst/>
        </a:prstGeom>
      </xdr:spPr>
    </xdr:pic>
    <xdr:clientData/>
  </xdr:twoCellAnchor>
  <xdr:twoCellAnchor editAs="oneCell">
    <xdr:from>
      <xdr:col>14</xdr:col>
      <xdr:colOff>361950</xdr:colOff>
      <xdr:row>96</xdr:row>
      <xdr:rowOff>95250</xdr:rowOff>
    </xdr:from>
    <xdr:to>
      <xdr:col>21</xdr:col>
      <xdr:colOff>9525</xdr:colOff>
      <xdr:row>112</xdr:row>
      <xdr:rowOff>60960</xdr:rowOff>
    </xdr:to>
    <xdr:pic>
      <xdr:nvPicPr>
        <xdr:cNvPr id="76" name="Imagem 86">
          <a:extLst>
            <a:ext uri="{FF2B5EF4-FFF2-40B4-BE49-F238E27FC236}">
              <a16:creationId xmlns:a16="http://schemas.microsoft.com/office/drawing/2014/main" id="{13253D56-F85E-4E39-A703-E0B186B54DE6}"/>
            </a:ext>
            <a:ext uri="{147F2762-F138-4A5C-976F-8EAC2B608ADB}">
              <a16:predDERef xmlns:a16="http://schemas.microsoft.com/office/drawing/2014/main" pred="{2BC82230-E2D2-E93C-4922-6402EF666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231630" y="74999850"/>
          <a:ext cx="3914775" cy="2945130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66675</xdr:colOff>
      <xdr:row>96</xdr:row>
      <xdr:rowOff>76200</xdr:rowOff>
    </xdr:from>
    <xdr:to>
      <xdr:col>27</xdr:col>
      <xdr:colOff>247650</xdr:colOff>
      <xdr:row>112</xdr:row>
      <xdr:rowOff>70485</xdr:rowOff>
    </xdr:to>
    <xdr:pic>
      <xdr:nvPicPr>
        <xdr:cNvPr id="77" name="Imagem 87">
          <a:extLst>
            <a:ext uri="{FF2B5EF4-FFF2-40B4-BE49-F238E27FC236}">
              <a16:creationId xmlns:a16="http://schemas.microsoft.com/office/drawing/2014/main" id="{479FDA9F-E2DD-401A-8C07-032A8031CB76}"/>
            </a:ext>
            <a:ext uri="{147F2762-F138-4A5C-976F-8EAC2B608ADB}">
              <a16:predDERef xmlns:a16="http://schemas.microsoft.com/office/drawing/2014/main" pred="{583022F7-9264-3F5B-2DD4-0AABD30D6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203555" y="74980800"/>
          <a:ext cx="3838575" cy="2973705"/>
        </a:xfrm>
        <a:prstGeom prst="rect">
          <a:avLst/>
        </a:prstGeom>
      </xdr:spPr>
    </xdr:pic>
    <xdr:clientData/>
  </xdr:twoCellAnchor>
  <xdr:twoCellAnchor editAs="oneCell">
    <xdr:from>
      <xdr:col>27</xdr:col>
      <xdr:colOff>285750</xdr:colOff>
      <xdr:row>96</xdr:row>
      <xdr:rowOff>57150</xdr:rowOff>
    </xdr:from>
    <xdr:to>
      <xdr:col>33</xdr:col>
      <xdr:colOff>514350</xdr:colOff>
      <xdr:row>112</xdr:row>
      <xdr:rowOff>118110</xdr:rowOff>
    </xdr:to>
    <xdr:pic>
      <xdr:nvPicPr>
        <xdr:cNvPr id="78" name="Imagem 88">
          <a:extLst>
            <a:ext uri="{FF2B5EF4-FFF2-40B4-BE49-F238E27FC236}">
              <a16:creationId xmlns:a16="http://schemas.microsoft.com/office/drawing/2014/main" id="{5B11B7A8-4A2D-4A38-A5B7-3506756C1FDE}"/>
            </a:ext>
            <a:ext uri="{147F2762-F138-4A5C-976F-8EAC2B608ADB}">
              <a16:predDERef xmlns:a16="http://schemas.microsoft.com/office/drawing/2014/main" pred="{2B0D3FE8-DD50-9334-65AA-A38345642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80230" y="74961750"/>
          <a:ext cx="3886200" cy="304038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98</xdr:row>
      <xdr:rowOff>152400</xdr:rowOff>
    </xdr:from>
    <xdr:to>
      <xdr:col>6</xdr:col>
      <xdr:colOff>400050</xdr:colOff>
      <xdr:row>114</xdr:row>
      <xdr:rowOff>165735</xdr:rowOff>
    </xdr:to>
    <xdr:pic>
      <xdr:nvPicPr>
        <xdr:cNvPr id="79" name="Imagem 89">
          <a:extLst>
            <a:ext uri="{FF2B5EF4-FFF2-40B4-BE49-F238E27FC236}">
              <a16:creationId xmlns:a16="http://schemas.microsoft.com/office/drawing/2014/main" id="{58E19618-34DE-4948-83F6-4073518927BC}"/>
            </a:ext>
            <a:ext uri="{147F2762-F138-4A5C-976F-8EAC2B608ADB}">
              <a16:predDERef xmlns:a16="http://schemas.microsoft.com/office/drawing/2014/main" pred="{7637A5D5-6754-4C07-DCB7-C9E5371F0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050" y="75476100"/>
          <a:ext cx="4343400" cy="29394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85725</xdr:rowOff>
    </xdr:from>
    <xdr:to>
      <xdr:col>6</xdr:col>
      <xdr:colOff>0</xdr:colOff>
      <xdr:row>136</xdr:row>
      <xdr:rowOff>133349</xdr:rowOff>
    </xdr:to>
    <xdr:pic>
      <xdr:nvPicPr>
        <xdr:cNvPr id="85" name="Imagem 97">
          <a:extLst>
            <a:ext uri="{FF2B5EF4-FFF2-40B4-BE49-F238E27FC236}">
              <a16:creationId xmlns:a16="http://schemas.microsoft.com/office/drawing/2014/main" id="{197751AC-8F0A-4D9C-9851-DF2FDAB9894C}"/>
            </a:ext>
            <a:ext uri="{147F2762-F138-4A5C-976F-8EAC2B608ADB}">
              <a16:predDERef xmlns:a16="http://schemas.microsoft.com/office/drawing/2014/main" pred="{D2A79CC4-DDAA-ECAC-34E1-B73851F59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82854165"/>
          <a:ext cx="3962400" cy="27908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120</xdr:row>
      <xdr:rowOff>0</xdr:rowOff>
    </xdr:from>
    <xdr:to>
      <xdr:col>14</xdr:col>
      <xdr:colOff>5715</xdr:colOff>
      <xdr:row>135</xdr:row>
      <xdr:rowOff>146684</xdr:rowOff>
    </xdr:to>
    <xdr:pic>
      <xdr:nvPicPr>
        <xdr:cNvPr id="86" name="Imagem 98">
          <a:extLst>
            <a:ext uri="{FF2B5EF4-FFF2-40B4-BE49-F238E27FC236}">
              <a16:creationId xmlns:a16="http://schemas.microsoft.com/office/drawing/2014/main" id="{D0AA178C-3518-4312-BEDA-F81B36A101FC}"/>
            </a:ext>
            <a:ext uri="{147F2762-F138-4A5C-976F-8EAC2B608ADB}">
              <a16:predDERef xmlns:a16="http://schemas.microsoft.com/office/drawing/2014/main" pred="{788A49F8-9BAD-8D26-B379-7312C95BE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181600" y="82539840"/>
          <a:ext cx="3884295" cy="2935604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119</xdr:row>
      <xdr:rowOff>152400</xdr:rowOff>
    </xdr:from>
    <xdr:to>
      <xdr:col>21</xdr:col>
      <xdr:colOff>95250</xdr:colOff>
      <xdr:row>136</xdr:row>
      <xdr:rowOff>19050</xdr:rowOff>
    </xdr:to>
    <xdr:pic>
      <xdr:nvPicPr>
        <xdr:cNvPr id="87" name="Imagem 99">
          <a:extLst>
            <a:ext uri="{FF2B5EF4-FFF2-40B4-BE49-F238E27FC236}">
              <a16:creationId xmlns:a16="http://schemas.microsoft.com/office/drawing/2014/main" id="{9E7E2140-2E13-4534-92E0-C99FB06E2C68}"/>
            </a:ext>
            <a:ext uri="{147F2762-F138-4A5C-976F-8EAC2B608ADB}">
              <a16:predDERef xmlns:a16="http://schemas.microsoft.com/office/drawing/2014/main" pred="{9633D320-63ED-310F-9BC2-D06DE4E1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8780" y="82501740"/>
          <a:ext cx="3943350" cy="3028950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119</xdr:row>
      <xdr:rowOff>161925</xdr:rowOff>
    </xdr:from>
    <xdr:to>
      <xdr:col>27</xdr:col>
      <xdr:colOff>276225</xdr:colOff>
      <xdr:row>136</xdr:row>
      <xdr:rowOff>0</xdr:rowOff>
    </xdr:to>
    <xdr:pic>
      <xdr:nvPicPr>
        <xdr:cNvPr id="88" name="Imagem 100">
          <a:extLst>
            <a:ext uri="{FF2B5EF4-FFF2-40B4-BE49-F238E27FC236}">
              <a16:creationId xmlns:a16="http://schemas.microsoft.com/office/drawing/2014/main" id="{197FC12C-619F-4E4F-BD38-976FD1EFF36C}"/>
            </a:ext>
            <a:ext uri="{147F2762-F138-4A5C-976F-8EAC2B608ADB}">
              <a16:predDERef xmlns:a16="http://schemas.microsoft.com/office/drawing/2014/main" pred="{83F75A1C-02A9-366E-8D45-03F3E6924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260705" y="82511265"/>
          <a:ext cx="3810000" cy="3000375"/>
        </a:xfrm>
        <a:prstGeom prst="rect">
          <a:avLst/>
        </a:prstGeom>
      </xdr:spPr>
    </xdr:pic>
    <xdr:clientData/>
  </xdr:twoCellAnchor>
  <xdr:twoCellAnchor editAs="oneCell">
    <xdr:from>
      <xdr:col>27</xdr:col>
      <xdr:colOff>428625</xdr:colOff>
      <xdr:row>119</xdr:row>
      <xdr:rowOff>142875</xdr:rowOff>
    </xdr:from>
    <xdr:to>
      <xdr:col>34</xdr:col>
      <xdr:colOff>133350</xdr:colOff>
      <xdr:row>136</xdr:row>
      <xdr:rowOff>0</xdr:rowOff>
    </xdr:to>
    <xdr:pic>
      <xdr:nvPicPr>
        <xdr:cNvPr id="89" name="Imagem 101">
          <a:extLst>
            <a:ext uri="{FF2B5EF4-FFF2-40B4-BE49-F238E27FC236}">
              <a16:creationId xmlns:a16="http://schemas.microsoft.com/office/drawing/2014/main" id="{2D20E693-F5A6-4F03-97B9-B6C83E25D447}"/>
            </a:ext>
            <a:ext uri="{147F2762-F138-4A5C-976F-8EAC2B608ADB}">
              <a16:predDERef xmlns:a16="http://schemas.microsoft.com/office/drawing/2014/main" pred="{2B78F9E2-4C13-BBE8-A567-F61D09EBA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223105" y="82492215"/>
          <a:ext cx="3971925" cy="30194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138</xdr:row>
      <xdr:rowOff>95250</xdr:rowOff>
    </xdr:from>
    <xdr:to>
      <xdr:col>13</xdr:col>
      <xdr:colOff>508635</xdr:colOff>
      <xdr:row>153</xdr:row>
      <xdr:rowOff>150495</xdr:rowOff>
    </xdr:to>
    <xdr:pic>
      <xdr:nvPicPr>
        <xdr:cNvPr id="90" name="Imagem 102">
          <a:extLst>
            <a:ext uri="{FF2B5EF4-FFF2-40B4-BE49-F238E27FC236}">
              <a16:creationId xmlns:a16="http://schemas.microsoft.com/office/drawing/2014/main" id="{9A6CD90E-E0BD-4D0D-B24A-710D90FBE42A}"/>
            </a:ext>
            <a:ext uri="{147F2762-F138-4A5C-976F-8EAC2B608ADB}">
              <a16:predDERef xmlns:a16="http://schemas.microsoft.com/office/drawing/2014/main" pred="{75E26A96-3099-EF04-DACA-DE2470E71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191125" y="85980270"/>
          <a:ext cx="3722370" cy="2851785"/>
        </a:xfrm>
        <a:prstGeom prst="rect">
          <a:avLst/>
        </a:prstGeom>
      </xdr:spPr>
    </xdr:pic>
    <xdr:clientData/>
  </xdr:twoCellAnchor>
  <xdr:twoCellAnchor editAs="oneCell">
    <xdr:from>
      <xdr:col>14</xdr:col>
      <xdr:colOff>219075</xdr:colOff>
      <xdr:row>138</xdr:row>
      <xdr:rowOff>85725</xdr:rowOff>
    </xdr:from>
    <xdr:to>
      <xdr:col>20</xdr:col>
      <xdr:colOff>333375</xdr:colOff>
      <xdr:row>153</xdr:row>
      <xdr:rowOff>131445</xdr:rowOff>
    </xdr:to>
    <xdr:pic>
      <xdr:nvPicPr>
        <xdr:cNvPr id="91" name="Imagem 103">
          <a:extLst>
            <a:ext uri="{FF2B5EF4-FFF2-40B4-BE49-F238E27FC236}">
              <a16:creationId xmlns:a16="http://schemas.microsoft.com/office/drawing/2014/main" id="{03375424-0D88-43BD-9243-EF8C1008731A}"/>
            </a:ext>
            <a:ext uri="{147F2762-F138-4A5C-976F-8EAC2B608ADB}">
              <a16:predDERef xmlns:a16="http://schemas.microsoft.com/office/drawing/2014/main" pred="{B57A89FA-BA55-771A-35E9-32474BD55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88755" y="85970745"/>
          <a:ext cx="3771900" cy="2842260"/>
        </a:xfrm>
        <a:prstGeom prst="rect">
          <a:avLst/>
        </a:prstGeom>
      </xdr:spPr>
    </xdr:pic>
    <xdr:clientData/>
  </xdr:twoCellAnchor>
  <xdr:twoCellAnchor editAs="oneCell">
    <xdr:from>
      <xdr:col>20</xdr:col>
      <xdr:colOff>495300</xdr:colOff>
      <xdr:row>138</xdr:row>
      <xdr:rowOff>104775</xdr:rowOff>
    </xdr:from>
    <xdr:to>
      <xdr:col>26</xdr:col>
      <xdr:colOff>581025</xdr:colOff>
      <xdr:row>153</xdr:row>
      <xdr:rowOff>150495</xdr:rowOff>
    </xdr:to>
    <xdr:pic>
      <xdr:nvPicPr>
        <xdr:cNvPr id="92" name="Imagem 104">
          <a:extLst>
            <a:ext uri="{FF2B5EF4-FFF2-40B4-BE49-F238E27FC236}">
              <a16:creationId xmlns:a16="http://schemas.microsoft.com/office/drawing/2014/main" id="{F11E60C8-BFA6-4CF6-B303-91A2A333CB12}"/>
            </a:ext>
            <a:ext uri="{147F2762-F138-4A5C-976F-8EAC2B608ADB}">
              <a16:predDERef xmlns:a16="http://schemas.microsoft.com/office/drawing/2014/main" pred="{C303FC50-F564-E40E-6C18-2AA8D4872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022580" y="85989795"/>
          <a:ext cx="3743325" cy="2842260"/>
        </a:xfrm>
        <a:prstGeom prst="rect">
          <a:avLst/>
        </a:prstGeom>
      </xdr:spPr>
    </xdr:pic>
    <xdr:clientData/>
  </xdr:twoCellAnchor>
  <xdr:twoCellAnchor editAs="oneCell">
    <xdr:from>
      <xdr:col>27</xdr:col>
      <xdr:colOff>57150</xdr:colOff>
      <xdr:row>138</xdr:row>
      <xdr:rowOff>76200</xdr:rowOff>
    </xdr:from>
    <xdr:to>
      <xdr:col>33</xdr:col>
      <xdr:colOff>190500</xdr:colOff>
      <xdr:row>153</xdr:row>
      <xdr:rowOff>177165</xdr:rowOff>
    </xdr:to>
    <xdr:pic>
      <xdr:nvPicPr>
        <xdr:cNvPr id="93" name="Imagem 105">
          <a:extLst>
            <a:ext uri="{FF2B5EF4-FFF2-40B4-BE49-F238E27FC236}">
              <a16:creationId xmlns:a16="http://schemas.microsoft.com/office/drawing/2014/main" id="{0A6DC649-D927-46D9-9567-8CC48E36E862}"/>
            </a:ext>
            <a:ext uri="{147F2762-F138-4A5C-976F-8EAC2B608ADB}">
              <a16:predDERef xmlns:a16="http://schemas.microsoft.com/office/drawing/2014/main" pred="{6A97D9A1-1893-3D09-7F75-9E57D16F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851630" y="85961220"/>
          <a:ext cx="3790950" cy="289750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140</xdr:row>
      <xdr:rowOff>47625</xdr:rowOff>
    </xdr:from>
    <xdr:to>
      <xdr:col>5</xdr:col>
      <xdr:colOff>295275</xdr:colOff>
      <xdr:row>153</xdr:row>
      <xdr:rowOff>93345</xdr:rowOff>
    </xdr:to>
    <xdr:pic>
      <xdr:nvPicPr>
        <xdr:cNvPr id="94" name="Imagem 106">
          <a:extLst>
            <a:ext uri="{FF2B5EF4-FFF2-40B4-BE49-F238E27FC236}">
              <a16:creationId xmlns:a16="http://schemas.microsoft.com/office/drawing/2014/main" id="{42F7E359-7C00-492A-A0E8-6863E364B328}"/>
            </a:ext>
            <a:ext uri="{147F2762-F138-4A5C-976F-8EAC2B608ADB}">
              <a16:predDERef xmlns:a16="http://schemas.microsoft.com/office/drawing/2014/main" pred="{2CB246D7-10B5-B3A1-59DD-2D81FA09D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8575" y="86351745"/>
          <a:ext cx="3619500" cy="242316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156</xdr:row>
      <xdr:rowOff>57150</xdr:rowOff>
    </xdr:from>
    <xdr:to>
      <xdr:col>13</xdr:col>
      <xdr:colOff>300990</xdr:colOff>
      <xdr:row>173</xdr:row>
      <xdr:rowOff>19050</xdr:rowOff>
    </xdr:to>
    <xdr:pic>
      <xdr:nvPicPr>
        <xdr:cNvPr id="100" name="Imagem 117">
          <a:extLst>
            <a:ext uri="{FF2B5EF4-FFF2-40B4-BE49-F238E27FC236}">
              <a16:creationId xmlns:a16="http://schemas.microsoft.com/office/drawing/2014/main" id="{11F4210B-341D-44C0-8A82-9CCFF0950BA7}"/>
            </a:ext>
            <a:ext uri="{147F2762-F138-4A5C-976F-8EAC2B608ADB}">
              <a16:predDERef xmlns:a16="http://schemas.microsoft.com/office/drawing/2014/main" pred="{91C546D5-5B99-C325-DDAE-1E92C92F0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638675" y="92647770"/>
          <a:ext cx="4143375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156</xdr:row>
      <xdr:rowOff>57150</xdr:rowOff>
    </xdr:from>
    <xdr:to>
      <xdr:col>20</xdr:col>
      <xdr:colOff>485775</xdr:colOff>
      <xdr:row>173</xdr:row>
      <xdr:rowOff>19050</xdr:rowOff>
    </xdr:to>
    <xdr:pic>
      <xdr:nvPicPr>
        <xdr:cNvPr id="101" name="Imagem 118">
          <a:extLst>
            <a:ext uri="{FF2B5EF4-FFF2-40B4-BE49-F238E27FC236}">
              <a16:creationId xmlns:a16="http://schemas.microsoft.com/office/drawing/2014/main" id="{F426A8F7-464C-46FD-B581-E0E7BDB1D76F}"/>
            </a:ext>
            <a:ext uri="{147F2762-F138-4A5C-976F-8EAC2B608ADB}">
              <a16:predDERef xmlns:a16="http://schemas.microsoft.com/office/drawing/2014/main" pred="{3B5E4066-8F32-90D1-2CFB-03F84A1B5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17305" y="92647770"/>
          <a:ext cx="4095750" cy="3124200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156</xdr:row>
      <xdr:rowOff>57150</xdr:rowOff>
    </xdr:from>
    <xdr:to>
      <xdr:col>27</xdr:col>
      <xdr:colOff>257175</xdr:colOff>
      <xdr:row>173</xdr:row>
      <xdr:rowOff>0</xdr:rowOff>
    </xdr:to>
    <xdr:pic>
      <xdr:nvPicPr>
        <xdr:cNvPr id="102" name="Imagem 119">
          <a:extLst>
            <a:ext uri="{FF2B5EF4-FFF2-40B4-BE49-F238E27FC236}">
              <a16:creationId xmlns:a16="http://schemas.microsoft.com/office/drawing/2014/main" id="{B887064E-BD1F-48E0-B933-FE41705D5CD7}"/>
            </a:ext>
            <a:ext uri="{147F2762-F138-4A5C-976F-8EAC2B608ADB}">
              <a16:predDERef xmlns:a16="http://schemas.microsoft.com/office/drawing/2014/main" pred="{E1B0B196-DEEA-8DA8-0E7C-9ECD5C795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060680" y="92647770"/>
          <a:ext cx="3990975" cy="3105150"/>
        </a:xfrm>
        <a:prstGeom prst="rect">
          <a:avLst/>
        </a:prstGeom>
      </xdr:spPr>
    </xdr:pic>
    <xdr:clientData/>
  </xdr:twoCellAnchor>
  <xdr:twoCellAnchor editAs="oneCell">
    <xdr:from>
      <xdr:col>27</xdr:col>
      <xdr:colOff>333375</xdr:colOff>
      <xdr:row>156</xdr:row>
      <xdr:rowOff>57150</xdr:rowOff>
    </xdr:from>
    <xdr:to>
      <xdr:col>34</xdr:col>
      <xdr:colOff>85725</xdr:colOff>
      <xdr:row>173</xdr:row>
      <xdr:rowOff>9525</xdr:rowOff>
    </xdr:to>
    <xdr:pic>
      <xdr:nvPicPr>
        <xdr:cNvPr id="103" name="Imagem 120">
          <a:extLst>
            <a:ext uri="{FF2B5EF4-FFF2-40B4-BE49-F238E27FC236}">
              <a16:creationId xmlns:a16="http://schemas.microsoft.com/office/drawing/2014/main" id="{20196582-3C26-4B0C-8EBA-F07C61D4AE77}"/>
            </a:ext>
            <a:ext uri="{147F2762-F138-4A5C-976F-8EAC2B608ADB}">
              <a16:predDERef xmlns:a16="http://schemas.microsoft.com/office/drawing/2014/main" pred="{7D007BF1-C7F2-C25B-6F38-0B73FD6B3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127855" y="92647770"/>
          <a:ext cx="4019550" cy="3114675"/>
        </a:xfrm>
        <a:prstGeom prst="rect">
          <a:avLst/>
        </a:prstGeom>
      </xdr:spPr>
    </xdr:pic>
    <xdr:clientData/>
  </xdr:twoCellAnchor>
  <xdr:twoCellAnchor editAs="oneCell">
    <xdr:from>
      <xdr:col>15</xdr:col>
      <xdr:colOff>400050</xdr:colOff>
      <xdr:row>176</xdr:row>
      <xdr:rowOff>133350</xdr:rowOff>
    </xdr:from>
    <xdr:to>
      <xdr:col>22</xdr:col>
      <xdr:colOff>285750</xdr:colOff>
      <xdr:row>193</xdr:row>
      <xdr:rowOff>70485</xdr:rowOff>
    </xdr:to>
    <xdr:pic>
      <xdr:nvPicPr>
        <xdr:cNvPr id="15" name="Imagem 88">
          <a:extLst>
            <a:ext uri="{FF2B5EF4-FFF2-40B4-BE49-F238E27FC236}">
              <a16:creationId xmlns:a16="http://schemas.microsoft.com/office/drawing/2014/main" id="{D0444D36-A371-4AE1-AC73-3EDA7589F1A4}"/>
            </a:ext>
            <a:ext uri="{147F2762-F138-4A5C-976F-8EAC2B608ADB}">
              <a16:predDERef xmlns:a16="http://schemas.microsoft.com/office/drawing/2014/main" pred="{20196582-3C26-4B0C-8EBA-F07C61D4A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829800" y="33994725"/>
          <a:ext cx="4152900" cy="3114675"/>
        </a:xfrm>
        <a:prstGeom prst="rect">
          <a:avLst/>
        </a:prstGeom>
      </xdr:spPr>
    </xdr:pic>
    <xdr:clientData/>
  </xdr:twoCellAnchor>
  <xdr:twoCellAnchor editAs="oneCell">
    <xdr:from>
      <xdr:col>15</xdr:col>
      <xdr:colOff>400050</xdr:colOff>
      <xdr:row>193</xdr:row>
      <xdr:rowOff>76200</xdr:rowOff>
    </xdr:from>
    <xdr:to>
      <xdr:col>22</xdr:col>
      <xdr:colOff>276225</xdr:colOff>
      <xdr:row>210</xdr:row>
      <xdr:rowOff>43815</xdr:rowOff>
    </xdr:to>
    <xdr:pic>
      <xdr:nvPicPr>
        <xdr:cNvPr id="17" name="Imagem 84">
          <a:extLst>
            <a:ext uri="{FF2B5EF4-FFF2-40B4-BE49-F238E27FC236}">
              <a16:creationId xmlns:a16="http://schemas.microsoft.com/office/drawing/2014/main" id="{83FE8F46-D136-4C6E-9A14-C18D87435720}"/>
            </a:ext>
            <a:ext uri="{147F2762-F138-4A5C-976F-8EAC2B608ADB}">
              <a16:predDERef xmlns:a16="http://schemas.microsoft.com/office/drawing/2014/main" pred="{D0444D36-A371-4AE1-AC73-3EDA7589F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829800" y="37223700"/>
          <a:ext cx="4143375" cy="3076575"/>
        </a:xfrm>
        <a:prstGeom prst="rect">
          <a:avLst/>
        </a:prstGeom>
      </xdr:spPr>
    </xdr:pic>
    <xdr:clientData/>
  </xdr:twoCellAnchor>
  <xdr:twoCellAnchor editAs="oneCell">
    <xdr:from>
      <xdr:col>23</xdr:col>
      <xdr:colOff>133350</xdr:colOff>
      <xdr:row>176</xdr:row>
      <xdr:rowOff>133350</xdr:rowOff>
    </xdr:from>
    <xdr:to>
      <xdr:col>29</xdr:col>
      <xdr:colOff>590550</xdr:colOff>
      <xdr:row>193</xdr:row>
      <xdr:rowOff>70485</xdr:rowOff>
    </xdr:to>
    <xdr:pic>
      <xdr:nvPicPr>
        <xdr:cNvPr id="18" name="Imagem 85">
          <a:extLst>
            <a:ext uri="{FF2B5EF4-FFF2-40B4-BE49-F238E27FC236}">
              <a16:creationId xmlns:a16="http://schemas.microsoft.com/office/drawing/2014/main" id="{AD3E6B07-2D4E-4781-8FF2-70E75DDB8222}"/>
            </a:ext>
            <a:ext uri="{147F2762-F138-4A5C-976F-8EAC2B608ADB}">
              <a16:predDERef xmlns:a16="http://schemas.microsoft.com/office/drawing/2014/main" pred="{83FE8F46-D136-4C6E-9A14-C18D87435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439900" y="33994725"/>
          <a:ext cx="4114800" cy="3114675"/>
        </a:xfrm>
        <a:prstGeom prst="rect">
          <a:avLst/>
        </a:prstGeom>
      </xdr:spPr>
    </xdr:pic>
    <xdr:clientData/>
  </xdr:twoCellAnchor>
  <xdr:twoCellAnchor editAs="oneCell">
    <xdr:from>
      <xdr:col>23</xdr:col>
      <xdr:colOff>123825</xdr:colOff>
      <xdr:row>193</xdr:row>
      <xdr:rowOff>38100</xdr:rowOff>
    </xdr:from>
    <xdr:to>
      <xdr:col>29</xdr:col>
      <xdr:colOff>542925</xdr:colOff>
      <xdr:row>210</xdr:row>
      <xdr:rowOff>53340</xdr:rowOff>
    </xdr:to>
    <xdr:pic>
      <xdr:nvPicPr>
        <xdr:cNvPr id="21" name="Imagem 86">
          <a:extLst>
            <a:ext uri="{FF2B5EF4-FFF2-40B4-BE49-F238E27FC236}">
              <a16:creationId xmlns:a16="http://schemas.microsoft.com/office/drawing/2014/main" id="{B44C0FF0-98DC-4D23-A9F8-AC3BFA4B772E}"/>
            </a:ext>
            <a:ext uri="{147F2762-F138-4A5C-976F-8EAC2B608ADB}">
              <a16:predDERef xmlns:a16="http://schemas.microsoft.com/office/drawing/2014/main" pred="{AD3E6B07-2D4E-4781-8FF2-70E75DDB8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430375" y="37185600"/>
          <a:ext cx="4076700" cy="3124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47625</xdr:rowOff>
    </xdr:from>
    <xdr:to>
      <xdr:col>6</xdr:col>
      <xdr:colOff>304800</xdr:colOff>
      <xdr:row>195</xdr:row>
      <xdr:rowOff>20955</xdr:rowOff>
    </xdr:to>
    <xdr:pic>
      <xdr:nvPicPr>
        <xdr:cNvPr id="10" name="Imagem 87">
          <a:extLst>
            <a:ext uri="{FF2B5EF4-FFF2-40B4-BE49-F238E27FC236}">
              <a16:creationId xmlns:a16="http://schemas.microsoft.com/office/drawing/2014/main" id="{3DD83528-28AE-438A-B640-294532DD0D9C}"/>
            </a:ext>
            <a:ext uri="{147F2762-F138-4A5C-976F-8EAC2B608ADB}">
              <a16:predDERef xmlns:a16="http://schemas.microsoft.com/office/drawing/2014/main" pred="{B44C0FF0-98DC-4D23-A9F8-AC3BFA4B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34528125"/>
          <a:ext cx="4267200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</xdr:row>
      <xdr:rowOff>0</xdr:rowOff>
    </xdr:from>
    <xdr:to>
      <xdr:col>5</xdr:col>
      <xdr:colOff>552450</xdr:colOff>
      <xdr:row>232</xdr:row>
      <xdr:rowOff>118110</xdr:rowOff>
    </xdr:to>
    <xdr:pic>
      <xdr:nvPicPr>
        <xdr:cNvPr id="22" name="Imagem 69">
          <a:extLst>
            <a:ext uri="{FF2B5EF4-FFF2-40B4-BE49-F238E27FC236}">
              <a16:creationId xmlns:a16="http://schemas.microsoft.com/office/drawing/2014/main" id="{4502D657-5D44-413D-B83F-E3648D1F3385}"/>
            </a:ext>
            <a:ext uri="{147F2762-F138-4A5C-976F-8EAC2B608ADB}">
              <a16:predDERef xmlns:a16="http://schemas.microsoft.com/office/drawing/2014/main" pred="{3DD83528-28AE-438A-B640-294532DD0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85756550"/>
          <a:ext cx="3905250" cy="2876550"/>
        </a:xfrm>
        <a:prstGeom prst="rect">
          <a:avLst/>
        </a:prstGeom>
      </xdr:spPr>
    </xdr:pic>
    <xdr:clientData/>
  </xdr:twoCellAnchor>
  <xdr:twoCellAnchor editAs="oneCell">
    <xdr:from>
      <xdr:col>14</xdr:col>
      <xdr:colOff>590550</xdr:colOff>
      <xdr:row>213</xdr:row>
      <xdr:rowOff>76200</xdr:rowOff>
    </xdr:from>
    <xdr:to>
      <xdr:col>22</xdr:col>
      <xdr:colOff>255270</xdr:colOff>
      <xdr:row>231</xdr:row>
      <xdr:rowOff>146685</xdr:rowOff>
    </xdr:to>
    <xdr:pic>
      <xdr:nvPicPr>
        <xdr:cNvPr id="37" name="Imagem 70">
          <a:extLst>
            <a:ext uri="{FF2B5EF4-FFF2-40B4-BE49-F238E27FC236}">
              <a16:creationId xmlns:a16="http://schemas.microsoft.com/office/drawing/2014/main" id="{03FD52EF-7240-4E30-BFAC-96E4EFB421B9}"/>
            </a:ext>
            <a:ext uri="{147F2762-F138-4A5C-976F-8EAC2B608ADB}">
              <a16:predDERef xmlns:a16="http://schemas.microsoft.com/office/drawing/2014/main" pred="{4502D657-5D44-413D-B83F-E3648D1F3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410700" y="41005125"/>
          <a:ext cx="4541520" cy="3430905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231</xdr:row>
      <xdr:rowOff>66675</xdr:rowOff>
    </xdr:from>
    <xdr:to>
      <xdr:col>22</xdr:col>
      <xdr:colOff>257175</xdr:colOff>
      <xdr:row>250</xdr:row>
      <xdr:rowOff>116205</xdr:rowOff>
    </xdr:to>
    <xdr:pic>
      <xdr:nvPicPr>
        <xdr:cNvPr id="39" name="Imagem 71">
          <a:extLst>
            <a:ext uri="{FF2B5EF4-FFF2-40B4-BE49-F238E27FC236}">
              <a16:creationId xmlns:a16="http://schemas.microsoft.com/office/drawing/2014/main" id="{8D3E4474-2360-4F47-83A0-04DF943D45DC}"/>
            </a:ext>
            <a:ext uri="{147F2762-F138-4A5C-976F-8EAC2B608ADB}">
              <a16:predDERef xmlns:a16="http://schemas.microsoft.com/office/drawing/2014/main" pred="{03FD52EF-7240-4E30-BFAC-96E4EFB42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382125" y="44472225"/>
          <a:ext cx="4572000" cy="3524250"/>
        </a:xfrm>
        <a:prstGeom prst="rect">
          <a:avLst/>
        </a:prstGeom>
      </xdr:spPr>
    </xdr:pic>
    <xdr:clientData/>
  </xdr:twoCellAnchor>
  <xdr:twoCellAnchor editAs="oneCell">
    <xdr:from>
      <xdr:col>22</xdr:col>
      <xdr:colOff>447675</xdr:colOff>
      <xdr:row>213</xdr:row>
      <xdr:rowOff>47625</xdr:rowOff>
    </xdr:from>
    <xdr:to>
      <xdr:col>30</xdr:col>
      <xdr:colOff>142875</xdr:colOff>
      <xdr:row>231</xdr:row>
      <xdr:rowOff>118110</xdr:rowOff>
    </xdr:to>
    <xdr:pic>
      <xdr:nvPicPr>
        <xdr:cNvPr id="38" name="Imagem 72">
          <a:extLst>
            <a:ext uri="{FF2B5EF4-FFF2-40B4-BE49-F238E27FC236}">
              <a16:creationId xmlns:a16="http://schemas.microsoft.com/office/drawing/2014/main" id="{36D384D8-0383-48C6-B47E-88CF4B52CE0F}"/>
            </a:ext>
            <a:ext uri="{147F2762-F138-4A5C-976F-8EAC2B608ADB}">
              <a16:predDERef xmlns:a16="http://schemas.microsoft.com/office/drawing/2014/main" pred="{8D3E4474-2360-4F47-83A0-04DF943D4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144625" y="40976550"/>
          <a:ext cx="4572000" cy="3430905"/>
        </a:xfrm>
        <a:prstGeom prst="rect">
          <a:avLst/>
        </a:prstGeom>
      </xdr:spPr>
    </xdr:pic>
    <xdr:clientData/>
  </xdr:twoCellAnchor>
  <xdr:twoCellAnchor editAs="oneCell">
    <xdr:from>
      <xdr:col>22</xdr:col>
      <xdr:colOff>466725</xdr:colOff>
      <xdr:row>231</xdr:row>
      <xdr:rowOff>38100</xdr:rowOff>
    </xdr:from>
    <xdr:to>
      <xdr:col>30</xdr:col>
      <xdr:colOff>161925</xdr:colOff>
      <xdr:row>250</xdr:row>
      <xdr:rowOff>60960</xdr:rowOff>
    </xdr:to>
    <xdr:pic>
      <xdr:nvPicPr>
        <xdr:cNvPr id="40" name="Imagem 74">
          <a:extLst>
            <a:ext uri="{FF2B5EF4-FFF2-40B4-BE49-F238E27FC236}">
              <a16:creationId xmlns:a16="http://schemas.microsoft.com/office/drawing/2014/main" id="{B79B787C-E6FC-4EED-B1D1-DB6FB6A3AF8B}"/>
            </a:ext>
            <a:ext uri="{147F2762-F138-4A5C-976F-8EAC2B608ADB}">
              <a16:predDERef xmlns:a16="http://schemas.microsoft.com/office/drawing/2014/main" pred="{36D384D8-0383-48C6-B47E-88CF4B52C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4163675" y="44443650"/>
          <a:ext cx="4572000" cy="3497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190500</xdr:rowOff>
    </xdr:from>
    <xdr:to>
      <xdr:col>6</xdr:col>
      <xdr:colOff>19050</xdr:colOff>
      <xdr:row>267</xdr:row>
      <xdr:rowOff>137160</xdr:rowOff>
    </xdr:to>
    <xdr:pic>
      <xdr:nvPicPr>
        <xdr:cNvPr id="16" name="Imagem 57">
          <a:extLst>
            <a:ext uri="{FF2B5EF4-FFF2-40B4-BE49-F238E27FC236}">
              <a16:creationId xmlns:a16="http://schemas.microsoft.com/office/drawing/2014/main" id="{CE962DCD-D11F-44F7-8524-EAA089A3D23B}"/>
            </a:ext>
            <a:ext uri="{147F2762-F138-4A5C-976F-8EAC2B608ADB}">
              <a16:predDERef xmlns:a16="http://schemas.microsoft.com/office/drawing/2014/main" pred="{B79B787C-E6FC-4EED-B1D1-DB6FB6A3A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46901100"/>
          <a:ext cx="3981450" cy="2743200"/>
        </a:xfrm>
        <a:prstGeom prst="rect">
          <a:avLst/>
        </a:prstGeom>
      </xdr:spPr>
    </xdr:pic>
    <xdr:clientData/>
  </xdr:twoCellAnchor>
  <xdr:twoCellAnchor editAs="oneCell">
    <xdr:from>
      <xdr:col>16</xdr:col>
      <xdr:colOff>443865</xdr:colOff>
      <xdr:row>252</xdr:row>
      <xdr:rowOff>38100</xdr:rowOff>
    </xdr:from>
    <xdr:to>
      <xdr:col>23</xdr:col>
      <xdr:colOff>605790</xdr:colOff>
      <xdr:row>270</xdr:row>
      <xdr:rowOff>102870</xdr:rowOff>
    </xdr:to>
    <xdr:pic>
      <xdr:nvPicPr>
        <xdr:cNvPr id="3" name="Imagem 63">
          <a:extLst>
            <a:ext uri="{FF2B5EF4-FFF2-40B4-BE49-F238E27FC236}">
              <a16:creationId xmlns:a16="http://schemas.microsoft.com/office/drawing/2014/main" id="{B3586A01-0D73-4DAF-A871-856AD0260A1B}"/>
            </a:ext>
            <a:ext uri="{147F2762-F138-4A5C-976F-8EAC2B608ADB}">
              <a16:predDERef xmlns:a16="http://schemas.microsoft.com/office/drawing/2014/main" pred="{CE962DCD-D11F-44F7-8524-EAA089A3D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669905" y="46748700"/>
          <a:ext cx="4429125" cy="3409950"/>
        </a:xfrm>
        <a:prstGeom prst="rect">
          <a:avLst/>
        </a:prstGeom>
      </xdr:spPr>
    </xdr:pic>
    <xdr:clientData/>
  </xdr:twoCellAnchor>
  <xdr:twoCellAnchor editAs="oneCell">
    <xdr:from>
      <xdr:col>16</xdr:col>
      <xdr:colOff>462915</xdr:colOff>
      <xdr:row>270</xdr:row>
      <xdr:rowOff>17145</xdr:rowOff>
    </xdr:from>
    <xdr:to>
      <xdr:col>24</xdr:col>
      <xdr:colOff>62865</xdr:colOff>
      <xdr:row>288</xdr:row>
      <xdr:rowOff>154305</xdr:rowOff>
    </xdr:to>
    <xdr:pic>
      <xdr:nvPicPr>
        <xdr:cNvPr id="4" name="Imagem 68">
          <a:extLst>
            <a:ext uri="{FF2B5EF4-FFF2-40B4-BE49-F238E27FC236}">
              <a16:creationId xmlns:a16="http://schemas.microsoft.com/office/drawing/2014/main" id="{C1E96770-2B13-45E2-B32C-E1A7BDA686CC}"/>
            </a:ext>
            <a:ext uri="{147F2762-F138-4A5C-976F-8EAC2B608ADB}">
              <a16:predDERef xmlns:a16="http://schemas.microsoft.com/office/drawing/2014/main" pred="{B3586A01-0D73-4DAF-A871-856AD0260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688955" y="50072925"/>
          <a:ext cx="4476750" cy="3429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148590</xdr:colOff>
      <xdr:row>252</xdr:row>
      <xdr:rowOff>9525</xdr:rowOff>
    </xdr:from>
    <xdr:to>
      <xdr:col>31</xdr:col>
      <xdr:colOff>129540</xdr:colOff>
      <xdr:row>270</xdr:row>
      <xdr:rowOff>64770</xdr:rowOff>
    </xdr:to>
    <xdr:pic>
      <xdr:nvPicPr>
        <xdr:cNvPr id="5" name="Imagem 70">
          <a:extLst>
            <a:ext uri="{FF2B5EF4-FFF2-40B4-BE49-F238E27FC236}">
              <a16:creationId xmlns:a16="http://schemas.microsoft.com/office/drawing/2014/main" id="{D112DB4F-0981-4D79-8F63-E8F2F7FAF125}"/>
            </a:ext>
            <a:ext uri="{147F2762-F138-4A5C-976F-8EAC2B608ADB}">
              <a16:predDERef xmlns:a16="http://schemas.microsoft.com/office/drawing/2014/main" pred="{C1E96770-2B13-45E2-B32C-E1A7BDA68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251430" y="46720125"/>
          <a:ext cx="4248150" cy="3400425"/>
        </a:xfrm>
        <a:prstGeom prst="rect">
          <a:avLst/>
        </a:prstGeom>
      </xdr:spPr>
    </xdr:pic>
    <xdr:clientData/>
  </xdr:twoCellAnchor>
  <xdr:twoCellAnchor editAs="oneCell">
    <xdr:from>
      <xdr:col>24</xdr:col>
      <xdr:colOff>139065</xdr:colOff>
      <xdr:row>269</xdr:row>
      <xdr:rowOff>161925</xdr:rowOff>
    </xdr:from>
    <xdr:to>
      <xdr:col>31</xdr:col>
      <xdr:colOff>320040</xdr:colOff>
      <xdr:row>289</xdr:row>
      <xdr:rowOff>0</xdr:rowOff>
    </xdr:to>
    <xdr:pic>
      <xdr:nvPicPr>
        <xdr:cNvPr id="6" name="Imagem 71">
          <a:extLst>
            <a:ext uri="{FF2B5EF4-FFF2-40B4-BE49-F238E27FC236}">
              <a16:creationId xmlns:a16="http://schemas.microsoft.com/office/drawing/2014/main" id="{F7005BE5-7C50-4642-B876-058B9F9D3FCB}"/>
            </a:ext>
            <a:ext uri="{147F2762-F138-4A5C-976F-8EAC2B608ADB}">
              <a16:predDERef xmlns:a16="http://schemas.microsoft.com/office/drawing/2014/main" pred="{D112DB4F-0981-4D79-8F63-E8F2F7FAF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5241905" y="50034825"/>
          <a:ext cx="4448175" cy="3495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293</xdr:row>
      <xdr:rowOff>0</xdr:rowOff>
    </xdr:from>
    <xdr:to>
      <xdr:col>6</xdr:col>
      <xdr:colOff>581025</xdr:colOff>
      <xdr:row>309</xdr:row>
      <xdr:rowOff>150495</xdr:rowOff>
    </xdr:to>
    <xdr:pic>
      <xdr:nvPicPr>
        <xdr:cNvPr id="34" name="Imagem 73">
          <a:extLst>
            <a:ext uri="{FF2B5EF4-FFF2-40B4-BE49-F238E27FC236}">
              <a16:creationId xmlns:a16="http://schemas.microsoft.com/office/drawing/2014/main" id="{18FF75E8-7E0C-421A-8083-9198DDD14765}"/>
            </a:ext>
            <a:ext uri="{147F2762-F138-4A5C-976F-8EAC2B608ADB}">
              <a16:predDERef xmlns:a16="http://schemas.microsoft.com/office/drawing/2014/main" pred="{F7005BE5-7C50-4642-B876-058B9F9D3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01415650"/>
          <a:ext cx="4543425" cy="3091815"/>
        </a:xfrm>
        <a:prstGeom prst="rect">
          <a:avLst/>
        </a:prstGeom>
      </xdr:spPr>
    </xdr:pic>
    <xdr:clientData/>
  </xdr:twoCellAnchor>
  <xdr:twoCellAnchor editAs="oneCell">
    <xdr:from>
      <xdr:col>14</xdr:col>
      <xdr:colOff>409575</xdr:colOff>
      <xdr:row>290</xdr:row>
      <xdr:rowOff>161925</xdr:rowOff>
    </xdr:from>
    <xdr:to>
      <xdr:col>22</xdr:col>
      <xdr:colOff>83820</xdr:colOff>
      <xdr:row>309</xdr:row>
      <xdr:rowOff>43815</xdr:rowOff>
    </xdr:to>
    <xdr:pic>
      <xdr:nvPicPr>
        <xdr:cNvPr id="43" name="Imagem 100">
          <a:extLst>
            <a:ext uri="{FF2B5EF4-FFF2-40B4-BE49-F238E27FC236}">
              <a16:creationId xmlns:a16="http://schemas.microsoft.com/office/drawing/2014/main" id="{717D741B-2883-4434-A1B6-CB81FCF1BEB2}"/>
            </a:ext>
            <a:ext uri="{147F2762-F138-4A5C-976F-8EAC2B608ADB}">
              <a16:predDERef xmlns:a16="http://schemas.microsoft.com/office/drawing/2014/main" pred="{18FF75E8-7E0C-421A-8083-9198DDD14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229725" y="54016275"/>
          <a:ext cx="4551045" cy="3425190"/>
        </a:xfrm>
        <a:prstGeom prst="rect">
          <a:avLst/>
        </a:prstGeom>
      </xdr:spPr>
    </xdr:pic>
    <xdr:clientData/>
  </xdr:twoCellAnchor>
  <xdr:twoCellAnchor editAs="oneCell">
    <xdr:from>
      <xdr:col>14</xdr:col>
      <xdr:colOff>390525</xdr:colOff>
      <xdr:row>308</xdr:row>
      <xdr:rowOff>171450</xdr:rowOff>
    </xdr:from>
    <xdr:to>
      <xdr:col>22</xdr:col>
      <xdr:colOff>85725</xdr:colOff>
      <xdr:row>327</xdr:row>
      <xdr:rowOff>179070</xdr:rowOff>
    </xdr:to>
    <xdr:pic>
      <xdr:nvPicPr>
        <xdr:cNvPr id="44" name="Imagem 65">
          <a:extLst>
            <a:ext uri="{FF2B5EF4-FFF2-40B4-BE49-F238E27FC236}">
              <a16:creationId xmlns:a16="http://schemas.microsoft.com/office/drawing/2014/main" id="{DDFC4409-80FA-4C58-837E-AC42059A1FCD}"/>
            </a:ext>
            <a:ext uri="{147F2762-F138-4A5C-976F-8EAC2B608ADB}">
              <a16:predDERef xmlns:a16="http://schemas.microsoft.com/office/drawing/2014/main" pred="{717D741B-2883-4434-A1B6-CB81FCF1B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210675" y="57502425"/>
          <a:ext cx="4572000" cy="3482340"/>
        </a:xfrm>
        <a:prstGeom prst="rect">
          <a:avLst/>
        </a:prstGeom>
      </xdr:spPr>
    </xdr:pic>
    <xdr:clientData/>
  </xdr:twoCellAnchor>
  <xdr:twoCellAnchor editAs="oneCell">
    <xdr:from>
      <xdr:col>22</xdr:col>
      <xdr:colOff>161925</xdr:colOff>
      <xdr:row>290</xdr:row>
      <xdr:rowOff>85725</xdr:rowOff>
    </xdr:from>
    <xdr:to>
      <xdr:col>29</xdr:col>
      <xdr:colOff>466725</xdr:colOff>
      <xdr:row>309</xdr:row>
      <xdr:rowOff>43815</xdr:rowOff>
    </xdr:to>
    <xdr:pic>
      <xdr:nvPicPr>
        <xdr:cNvPr id="45" name="Imagem 74">
          <a:extLst>
            <a:ext uri="{FF2B5EF4-FFF2-40B4-BE49-F238E27FC236}">
              <a16:creationId xmlns:a16="http://schemas.microsoft.com/office/drawing/2014/main" id="{4B813A34-6347-4750-B01F-F9A683C057E0}"/>
            </a:ext>
            <a:ext uri="{147F2762-F138-4A5C-976F-8EAC2B608ADB}">
              <a16:predDERef xmlns:a16="http://schemas.microsoft.com/office/drawing/2014/main" pred="{DDFC4409-80FA-4C58-837E-AC42059A1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3858875" y="53940075"/>
          <a:ext cx="4572000" cy="3501390"/>
        </a:xfrm>
        <a:prstGeom prst="rect">
          <a:avLst/>
        </a:prstGeom>
      </xdr:spPr>
    </xdr:pic>
    <xdr:clientData/>
  </xdr:twoCellAnchor>
  <xdr:twoCellAnchor editAs="oneCell">
    <xdr:from>
      <xdr:col>22</xdr:col>
      <xdr:colOff>142875</xdr:colOff>
      <xdr:row>308</xdr:row>
      <xdr:rowOff>142875</xdr:rowOff>
    </xdr:from>
    <xdr:to>
      <xdr:col>29</xdr:col>
      <xdr:colOff>447675</xdr:colOff>
      <xdr:row>327</xdr:row>
      <xdr:rowOff>93345</xdr:rowOff>
    </xdr:to>
    <xdr:pic>
      <xdr:nvPicPr>
        <xdr:cNvPr id="46" name="Imagem 82">
          <a:extLst>
            <a:ext uri="{FF2B5EF4-FFF2-40B4-BE49-F238E27FC236}">
              <a16:creationId xmlns:a16="http://schemas.microsoft.com/office/drawing/2014/main" id="{B082EAF6-46AE-4771-8D32-D1B9557A8B9C}"/>
            </a:ext>
            <a:ext uri="{147F2762-F138-4A5C-976F-8EAC2B608ADB}">
              <a16:predDERef xmlns:a16="http://schemas.microsoft.com/office/drawing/2014/main" pred="{4B813A34-6347-4750-B01F-F9A683C05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3839825" y="57473850"/>
          <a:ext cx="4572000" cy="3425190"/>
        </a:xfrm>
        <a:prstGeom prst="rect">
          <a:avLst/>
        </a:prstGeom>
      </xdr:spPr>
    </xdr:pic>
    <xdr:clientData/>
  </xdr:twoCellAnchor>
  <xdr:twoCellAnchor editAs="oneCell">
    <xdr:from>
      <xdr:col>31</xdr:col>
      <xdr:colOff>447675</xdr:colOff>
      <xdr:row>252</xdr:row>
      <xdr:rowOff>57150</xdr:rowOff>
    </xdr:from>
    <xdr:to>
      <xdr:col>39</xdr:col>
      <xdr:colOff>142875</xdr:colOff>
      <xdr:row>272</xdr:row>
      <xdr:rowOff>38100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DBEEF939-D84F-79B6-A22A-ED8C91E3F44C}"/>
            </a:ext>
            <a:ext uri="{147F2762-F138-4A5C-976F-8EAC2B608ADB}">
              <a16:predDERef xmlns:a16="http://schemas.microsoft.com/office/drawing/2014/main" pred="{B082EAF6-46AE-4771-8D32-D1B9557A8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745325" y="46348650"/>
          <a:ext cx="4572000" cy="365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66675</xdr:colOff>
      <xdr:row>17</xdr:row>
      <xdr:rowOff>66675</xdr:rowOff>
    </xdr:from>
    <xdr:to>
      <xdr:col>21</xdr:col>
      <xdr:colOff>400050</xdr:colOff>
      <xdr:row>33</xdr:row>
      <xdr:rowOff>104775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B5251F9-258F-1BF6-1540-9E66781CC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0200" y="3143250"/>
          <a:ext cx="3990975" cy="295275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0</xdr:row>
      <xdr:rowOff>95250</xdr:rowOff>
    </xdr:from>
    <xdr:to>
      <xdr:col>21</xdr:col>
      <xdr:colOff>361950</xdr:colOff>
      <xdr:row>16</xdr:row>
      <xdr:rowOff>104775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5A85CD00-995B-6712-212E-82DBE1152E0F}"/>
            </a:ext>
            <a:ext uri="{147F2762-F138-4A5C-976F-8EAC2B608ADB}">
              <a16:predDERef xmlns:a16="http://schemas.microsoft.com/office/drawing/2014/main" pred="{2B5251F9-258F-1BF6-1540-9E66781CC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91625" y="95250"/>
          <a:ext cx="3981450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</xdr:row>
      <xdr:rowOff>76200</xdr:rowOff>
    </xdr:from>
    <xdr:to>
      <xdr:col>8</xdr:col>
      <xdr:colOff>38100</xdr:colOff>
      <xdr:row>8</xdr:row>
      <xdr:rowOff>133350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D5E07942-1B20-B74D-DD03-0C4E3626431A}"/>
            </a:ext>
            <a:ext uri="{147F2762-F138-4A5C-976F-8EAC2B608ADB}">
              <a16:predDERef xmlns:a16="http://schemas.microsoft.com/office/drawing/2014/main" pred="{5A85CD00-995B-6712-212E-82DBE1152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" y="259080"/>
          <a:ext cx="4829175" cy="133731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</xdr:row>
      <xdr:rowOff>175260</xdr:rowOff>
    </xdr:from>
    <xdr:to>
      <xdr:col>8</xdr:col>
      <xdr:colOff>85725</xdr:colOff>
      <xdr:row>27</xdr:row>
      <xdr:rowOff>173355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3C51498A-2389-4A6B-D6D7-0D3BF0CA28D0}"/>
            </a:ext>
            <a:ext uri="{147F2762-F138-4A5C-976F-8EAC2B608ADB}">
              <a16:predDERef xmlns:a16="http://schemas.microsoft.com/office/drawing/2014/main" pred="{D5E07942-1B20-B74D-DD03-0C4E36264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" y="1638300"/>
          <a:ext cx="4886325" cy="3493770"/>
        </a:xfrm>
        <a:prstGeom prst="rect">
          <a:avLst/>
        </a:prstGeom>
      </xdr:spPr>
    </xdr:pic>
    <xdr:clientData/>
  </xdr:twoCellAnchor>
  <xdr:twoCellAnchor editAs="oneCell">
    <xdr:from>
      <xdr:col>21</xdr:col>
      <xdr:colOff>485775</xdr:colOff>
      <xdr:row>0</xdr:row>
      <xdr:rowOff>161925</xdr:rowOff>
    </xdr:from>
    <xdr:to>
      <xdr:col>28</xdr:col>
      <xdr:colOff>76200</xdr:colOff>
      <xdr:row>16</xdr:row>
      <xdr:rowOff>123825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1B22E92F-E8E8-3919-F54C-6BAA69390F5D}"/>
            </a:ext>
            <a:ext uri="{147F2762-F138-4A5C-976F-8EAC2B608ADB}">
              <a16:predDERef xmlns:a16="http://schemas.microsoft.com/office/drawing/2014/main" pred="{3C51498A-2389-4A6B-D6D7-0D3BF0CA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296900" y="161925"/>
          <a:ext cx="3857625" cy="286702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</xdr:row>
      <xdr:rowOff>0</xdr:rowOff>
    </xdr:from>
    <xdr:to>
      <xdr:col>36</xdr:col>
      <xdr:colOff>304800</xdr:colOff>
      <xdr:row>9</xdr:row>
      <xdr:rowOff>95250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CD039AEA-8D1A-9624-39BD-0CD68A3AC55E}"/>
            </a:ext>
            <a:ext uri="{147F2762-F138-4A5C-976F-8EAC2B608ADB}">
              <a16:predDERef xmlns:a16="http://schemas.microsoft.com/office/drawing/2014/main" pred="{1918D318-5B22-52BF-B470-8D3BD3A67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678400" y="190500"/>
          <a:ext cx="4572000" cy="162877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</xdr:row>
      <xdr:rowOff>0</xdr:rowOff>
    </xdr:from>
    <xdr:to>
      <xdr:col>21</xdr:col>
      <xdr:colOff>180975</xdr:colOff>
      <xdr:row>51</xdr:row>
      <xdr:rowOff>114300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5956D198-EEA0-5428-D65C-98049D086CC0}"/>
            </a:ext>
            <a:ext uri="{147F2762-F138-4A5C-976F-8EAC2B608ADB}">
              <a16:predDERef xmlns:a16="http://schemas.microsoft.com/office/drawing/2014/main" pred="{CD039AEA-8D1A-9624-39BD-0CD68A3AC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44000" y="6858000"/>
          <a:ext cx="3838575" cy="2971800"/>
        </a:xfrm>
        <a:prstGeom prst="rect">
          <a:avLst/>
        </a:prstGeom>
      </xdr:spPr>
    </xdr:pic>
    <xdr:clientData/>
  </xdr:twoCellAnchor>
  <xdr:twoCellAnchor editAs="oneCell">
    <xdr:from>
      <xdr:col>14</xdr:col>
      <xdr:colOff>571500</xdr:colOff>
      <xdr:row>52</xdr:row>
      <xdr:rowOff>57150</xdr:rowOff>
    </xdr:from>
    <xdr:to>
      <xdr:col>21</xdr:col>
      <xdr:colOff>314325</xdr:colOff>
      <xdr:row>68</xdr:row>
      <xdr:rowOff>161925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B3BB238F-869E-20B4-A987-20BD7BB60611}"/>
            </a:ext>
            <a:ext uri="{147F2762-F138-4A5C-976F-8EAC2B608ADB}">
              <a16:predDERef xmlns:a16="http://schemas.microsoft.com/office/drawing/2014/main" pred="{5956D198-EEA0-5428-D65C-98049D08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05900" y="9963150"/>
          <a:ext cx="4010025" cy="3152775"/>
        </a:xfrm>
        <a:prstGeom prst="rect">
          <a:avLst/>
        </a:prstGeom>
      </xdr:spPr>
    </xdr:pic>
    <xdr:clientData/>
  </xdr:twoCellAnchor>
  <xdr:twoCellAnchor editAs="oneCell">
    <xdr:from>
      <xdr:col>21</xdr:col>
      <xdr:colOff>428625</xdr:colOff>
      <xdr:row>35</xdr:row>
      <xdr:rowOff>142875</xdr:rowOff>
    </xdr:from>
    <xdr:to>
      <xdr:col>27</xdr:col>
      <xdr:colOff>571500</xdr:colOff>
      <xdr:row>51</xdr:row>
      <xdr:rowOff>104775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9A1280AA-1AA4-EA61-0315-CC32E2277022}"/>
            </a:ext>
            <a:ext uri="{147F2762-F138-4A5C-976F-8EAC2B608ADB}">
              <a16:predDERef xmlns:a16="http://schemas.microsoft.com/office/drawing/2014/main" pred="{B3BB238F-869E-20B4-A987-20BD7BB60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30225" y="6810375"/>
          <a:ext cx="3800475" cy="3009900"/>
        </a:xfrm>
        <a:prstGeom prst="rect">
          <a:avLst/>
        </a:prstGeom>
      </xdr:spPr>
    </xdr:pic>
    <xdr:clientData/>
  </xdr:twoCellAnchor>
  <xdr:twoCellAnchor editAs="oneCell">
    <xdr:from>
      <xdr:col>21</xdr:col>
      <xdr:colOff>485775</xdr:colOff>
      <xdr:row>52</xdr:row>
      <xdr:rowOff>66675</xdr:rowOff>
    </xdr:from>
    <xdr:to>
      <xdr:col>28</xdr:col>
      <xdr:colOff>247650</xdr:colOff>
      <xdr:row>68</xdr:row>
      <xdr:rowOff>161925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F21BDA94-B9F2-3898-8FAC-866DBAF35A55}"/>
            </a:ext>
            <a:ext uri="{147F2762-F138-4A5C-976F-8EAC2B608ADB}">
              <a16:predDERef xmlns:a16="http://schemas.microsoft.com/office/drawing/2014/main" pred="{9A1280AA-1AA4-EA61-0315-CC32E2277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87375" y="9972675"/>
          <a:ext cx="4029075" cy="314325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36</xdr:row>
      <xdr:rowOff>0</xdr:rowOff>
    </xdr:from>
    <xdr:to>
      <xdr:col>36</xdr:col>
      <xdr:colOff>304800</xdr:colOff>
      <xdr:row>45</xdr:row>
      <xdr:rowOff>114300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6E38B743-01EA-9FDB-88E3-EBC0FA6DBC1E}"/>
            </a:ext>
            <a:ext uri="{147F2762-F138-4A5C-976F-8EAC2B608ADB}">
              <a16:predDERef xmlns:a16="http://schemas.microsoft.com/office/drawing/2014/main" pred="{F21BDA94-B9F2-3898-8FAC-866DBAF35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678400" y="6858000"/>
          <a:ext cx="4572000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60960</xdr:rowOff>
    </xdr:from>
    <xdr:to>
      <xdr:col>7</xdr:col>
      <xdr:colOff>304800</xdr:colOff>
      <xdr:row>54</xdr:row>
      <xdr:rowOff>49530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73F4A1E6-2140-6C99-7949-6F571E420914}"/>
            </a:ext>
            <a:ext uri="{147F2762-F138-4A5C-976F-8EAC2B608ADB}">
              <a16:predDERef xmlns:a16="http://schemas.microsoft.com/office/drawing/2014/main" pred="{6E38B743-01EA-9FDB-88E3-EBC0FA6DB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652260"/>
          <a:ext cx="4572000" cy="3280410"/>
        </a:xfrm>
        <a:prstGeom prst="rect">
          <a:avLst/>
        </a:prstGeom>
      </xdr:spPr>
    </xdr:pic>
    <xdr:clientData/>
  </xdr:twoCellAnchor>
  <xdr:twoCellAnchor editAs="oneCell">
    <xdr:from>
      <xdr:col>21</xdr:col>
      <xdr:colOff>495300</xdr:colOff>
      <xdr:row>17</xdr:row>
      <xdr:rowOff>38100</xdr:rowOff>
    </xdr:from>
    <xdr:to>
      <xdr:col>28</xdr:col>
      <xdr:colOff>152400</xdr:colOff>
      <xdr:row>33</xdr:row>
      <xdr:rowOff>104775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22424551-3F24-A3FA-72BE-F9B20E720E16}"/>
            </a:ext>
            <a:ext uri="{147F2762-F138-4A5C-976F-8EAC2B608ADB}">
              <a16:predDERef xmlns:a16="http://schemas.microsoft.com/office/drawing/2014/main" pred="{73F4A1E6-2140-6C99-7949-6F571E420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306425" y="3114675"/>
          <a:ext cx="3924300" cy="2981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7</xdr:col>
      <xdr:colOff>304800</xdr:colOff>
      <xdr:row>92</xdr:row>
      <xdr:rowOff>104775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8D7C8E0D-673E-2EEA-9FAA-A3CFC06A56EF}"/>
            </a:ext>
            <a:ext uri="{147F2762-F138-4A5C-976F-8EAC2B608ADB}">
              <a16:predDERef xmlns:a16="http://schemas.microsoft.com/office/drawing/2014/main" pred="{22424551-3F24-A3FA-72BE-F9B20E720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3420725"/>
          <a:ext cx="4572000" cy="337185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72</xdr:row>
      <xdr:rowOff>0</xdr:rowOff>
    </xdr:from>
    <xdr:to>
      <xdr:col>21</xdr:col>
      <xdr:colOff>276225</xdr:colOff>
      <xdr:row>88</xdr:row>
      <xdr:rowOff>85725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BD9BB885-02D2-BA1A-EC59-B7B69E861AF6}"/>
            </a:ext>
            <a:ext uri="{147F2762-F138-4A5C-976F-8EAC2B608ADB}">
              <a16:predDERef xmlns:a16="http://schemas.microsoft.com/office/drawing/2014/main" pred="{8D7C8E0D-673E-2EEA-9FAA-A3CFC06A5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53525" y="13049250"/>
          <a:ext cx="3933825" cy="3000375"/>
        </a:xfrm>
        <a:prstGeom prst="rect">
          <a:avLst/>
        </a:prstGeom>
      </xdr:spPr>
    </xdr:pic>
    <xdr:clientData/>
  </xdr:twoCellAnchor>
  <xdr:twoCellAnchor editAs="oneCell">
    <xdr:from>
      <xdr:col>14</xdr:col>
      <xdr:colOff>581025</xdr:colOff>
      <xdr:row>88</xdr:row>
      <xdr:rowOff>161925</xdr:rowOff>
    </xdr:from>
    <xdr:to>
      <xdr:col>21</xdr:col>
      <xdr:colOff>285750</xdr:colOff>
      <xdr:row>105</xdr:row>
      <xdr:rowOff>152400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A940C79-6524-0238-4AE8-E73B3227620E}"/>
            </a:ext>
            <a:ext uri="{147F2762-F138-4A5C-976F-8EAC2B608ADB}">
              <a16:predDERef xmlns:a16="http://schemas.microsoft.com/office/drawing/2014/main" pred="{BD9BB885-02D2-BA1A-EC59-B7B69E86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124950" y="16125825"/>
          <a:ext cx="3971925" cy="3076575"/>
        </a:xfrm>
        <a:prstGeom prst="rect">
          <a:avLst/>
        </a:prstGeom>
      </xdr:spPr>
    </xdr:pic>
    <xdr:clientData/>
  </xdr:twoCellAnchor>
  <xdr:twoCellAnchor editAs="oneCell">
    <xdr:from>
      <xdr:col>21</xdr:col>
      <xdr:colOff>514350</xdr:colOff>
      <xdr:row>71</xdr:row>
      <xdr:rowOff>161925</xdr:rowOff>
    </xdr:from>
    <xdr:to>
      <xdr:col>28</xdr:col>
      <xdr:colOff>104775</xdr:colOff>
      <xdr:row>88</xdr:row>
      <xdr:rowOff>85725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51577EC8-3D05-8BE7-AF7E-E5372898760A}"/>
            </a:ext>
            <a:ext uri="{147F2762-F138-4A5C-976F-8EAC2B608ADB}">
              <a16:predDERef xmlns:a16="http://schemas.microsoft.com/office/drawing/2014/main" pred="{0A940C79-6524-0238-4AE8-E73B32276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325475" y="13030200"/>
          <a:ext cx="3857625" cy="3019425"/>
        </a:xfrm>
        <a:prstGeom prst="rect">
          <a:avLst/>
        </a:prstGeom>
      </xdr:spPr>
    </xdr:pic>
    <xdr:clientData/>
  </xdr:twoCellAnchor>
  <xdr:twoCellAnchor editAs="oneCell">
    <xdr:from>
      <xdr:col>21</xdr:col>
      <xdr:colOff>466725</xdr:colOff>
      <xdr:row>88</xdr:row>
      <xdr:rowOff>142875</xdr:rowOff>
    </xdr:from>
    <xdr:to>
      <xdr:col>28</xdr:col>
      <xdr:colOff>104775</xdr:colOff>
      <xdr:row>105</xdr:row>
      <xdr:rowOff>57150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A5E12D4A-8594-A481-B340-71811CA5E7CD}"/>
            </a:ext>
            <a:ext uri="{147F2762-F138-4A5C-976F-8EAC2B608ADB}">
              <a16:predDERef xmlns:a16="http://schemas.microsoft.com/office/drawing/2014/main" pred="{51577EC8-3D05-8BE7-AF7E-E53728987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277850" y="16106775"/>
          <a:ext cx="3905250" cy="3000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7</xdr:col>
      <xdr:colOff>28575</xdr:colOff>
      <xdr:row>128</xdr:row>
      <xdr:rowOff>19050</xdr:rowOff>
    </xdr:to>
    <xdr:pic>
      <xdr:nvPicPr>
        <xdr:cNvPr id="20" name="Imagem 51">
          <a:extLst>
            <a:ext uri="{FF2B5EF4-FFF2-40B4-BE49-F238E27FC236}">
              <a16:creationId xmlns:a16="http://schemas.microsoft.com/office/drawing/2014/main" id="{0B82DCC6-A9EB-482C-A02C-7A2A2613C118}"/>
            </a:ext>
            <a:ext uri="{147F2762-F138-4A5C-976F-8EAC2B608ADB}">
              <a16:predDERef xmlns:a16="http://schemas.microsoft.com/office/drawing/2014/main" pred="{A5E12D4A-8594-A481-B340-71811CA5E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45415200"/>
          <a:ext cx="4295775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132</xdr:row>
      <xdr:rowOff>47625</xdr:rowOff>
    </xdr:from>
    <xdr:to>
      <xdr:col>7</xdr:col>
      <xdr:colOff>76200</xdr:colOff>
      <xdr:row>148</xdr:row>
      <xdr:rowOff>0</xdr:rowOff>
    </xdr:to>
    <xdr:pic>
      <xdr:nvPicPr>
        <xdr:cNvPr id="21" name="Imagem 52">
          <a:extLst>
            <a:ext uri="{FF2B5EF4-FFF2-40B4-BE49-F238E27FC236}">
              <a16:creationId xmlns:a16="http://schemas.microsoft.com/office/drawing/2014/main" id="{700A8017-FDAA-4C92-91AE-B8439F1F9381}"/>
            </a:ext>
            <a:ext uri="{147F2762-F138-4A5C-976F-8EAC2B608ADB}">
              <a16:predDERef xmlns:a16="http://schemas.microsoft.com/office/drawing/2014/main" pred="{0B82DCC6-A9EB-482C-A02C-7A2A2613C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8575" y="49339500"/>
          <a:ext cx="4314825" cy="29908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171</xdr:row>
      <xdr:rowOff>104775</xdr:rowOff>
    </xdr:from>
    <xdr:to>
      <xdr:col>7</xdr:col>
      <xdr:colOff>142875</xdr:colOff>
      <xdr:row>187</xdr:row>
      <xdr:rowOff>38100</xdr:rowOff>
    </xdr:to>
    <xdr:pic>
      <xdr:nvPicPr>
        <xdr:cNvPr id="22" name="Imagem 59">
          <a:extLst>
            <a:ext uri="{FF2B5EF4-FFF2-40B4-BE49-F238E27FC236}">
              <a16:creationId xmlns:a16="http://schemas.microsoft.com/office/drawing/2014/main" id="{37BD4906-5F32-4543-9DF7-C2513419F5E3}"/>
            </a:ext>
            <a:ext uri="{147F2762-F138-4A5C-976F-8EAC2B608ADB}">
              <a16:predDERef xmlns:a16="http://schemas.microsoft.com/office/drawing/2014/main" pred="{700A8017-FDAA-4C92-91AE-B8439F1F9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50" y="31927800"/>
          <a:ext cx="4391025" cy="298132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151</xdr:row>
      <xdr:rowOff>28575</xdr:rowOff>
    </xdr:from>
    <xdr:to>
      <xdr:col>7</xdr:col>
      <xdr:colOff>323850</xdr:colOff>
      <xdr:row>167</xdr:row>
      <xdr:rowOff>152400</xdr:rowOff>
    </xdr:to>
    <xdr:pic>
      <xdr:nvPicPr>
        <xdr:cNvPr id="23" name="Imagem 60">
          <a:extLst>
            <a:ext uri="{FF2B5EF4-FFF2-40B4-BE49-F238E27FC236}">
              <a16:creationId xmlns:a16="http://schemas.microsoft.com/office/drawing/2014/main" id="{FA24EEB9-E41D-4048-80F2-B8050F65417E}"/>
            </a:ext>
            <a:ext uri="{147F2762-F138-4A5C-976F-8EAC2B608ADB}">
              <a16:predDERef xmlns:a16="http://schemas.microsoft.com/office/drawing/2014/main" pred="{37BD4906-5F32-4543-9DF7-C2513419F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050" y="27993975"/>
          <a:ext cx="4572000" cy="3171825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</xdr:colOff>
      <xdr:row>149</xdr:row>
      <xdr:rowOff>95250</xdr:rowOff>
    </xdr:from>
    <xdr:to>
      <xdr:col>16</xdr:col>
      <xdr:colOff>361950</xdr:colOff>
      <xdr:row>167</xdr:row>
      <xdr:rowOff>85725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E063260F-B134-5C12-C5CA-7297E01E454B}"/>
            </a:ext>
            <a:ext uri="{147F2762-F138-4A5C-976F-8EAC2B608ADB}">
              <a16:predDERef xmlns:a16="http://schemas.microsoft.com/office/drawing/2014/main" pred="{FA24EEB9-E41D-4048-80F2-B8050F654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53075" y="27632025"/>
          <a:ext cx="4572000" cy="3467100"/>
        </a:xfrm>
        <a:prstGeom prst="rect">
          <a:avLst/>
        </a:prstGeom>
      </xdr:spPr>
    </xdr:pic>
    <xdr:clientData/>
  </xdr:twoCellAnchor>
  <xdr:twoCellAnchor editAs="oneCell">
    <xdr:from>
      <xdr:col>16</xdr:col>
      <xdr:colOff>485775</xdr:colOff>
      <xdr:row>149</xdr:row>
      <xdr:rowOff>104775</xdr:rowOff>
    </xdr:from>
    <xdr:to>
      <xdr:col>24</xdr:col>
      <xdr:colOff>152400</xdr:colOff>
      <xdr:row>167</xdr:row>
      <xdr:rowOff>95250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AE07F6AF-D9F1-D64D-D6F7-78124F53EC47}"/>
            </a:ext>
            <a:ext uri="{147F2762-F138-4A5C-976F-8EAC2B608ADB}">
              <a16:predDERef xmlns:a16="http://schemas.microsoft.com/office/drawing/2014/main" pred="{E063260F-B134-5C12-C5CA-7297E01E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248900" y="27641550"/>
          <a:ext cx="4543425" cy="3467100"/>
        </a:xfrm>
        <a:prstGeom prst="rect">
          <a:avLst/>
        </a:prstGeom>
      </xdr:spPr>
    </xdr:pic>
    <xdr:clientData/>
  </xdr:twoCellAnchor>
  <xdr:twoCellAnchor editAs="oneCell">
    <xdr:from>
      <xdr:col>24</xdr:col>
      <xdr:colOff>361950</xdr:colOff>
      <xdr:row>149</xdr:row>
      <xdr:rowOff>104775</xdr:rowOff>
    </xdr:from>
    <xdr:to>
      <xdr:col>31</xdr:col>
      <xdr:colOff>542925</xdr:colOff>
      <xdr:row>167</xdr:row>
      <xdr:rowOff>95250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1530D11D-DF21-4723-E54E-020FEB31FF5A}"/>
            </a:ext>
            <a:ext uri="{147F2762-F138-4A5C-976F-8EAC2B608ADB}">
              <a16:predDERef xmlns:a16="http://schemas.microsoft.com/office/drawing/2014/main" pred="{AE07F6AF-D9F1-D64D-D6F7-78124F53E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01875" y="27641550"/>
          <a:ext cx="4448175" cy="3467100"/>
        </a:xfrm>
        <a:prstGeom prst="rect">
          <a:avLst/>
        </a:prstGeom>
      </xdr:spPr>
    </xdr:pic>
    <xdr:clientData/>
  </xdr:twoCellAnchor>
  <xdr:twoCellAnchor editAs="oneCell">
    <xdr:from>
      <xdr:col>32</xdr:col>
      <xdr:colOff>38100</xdr:colOff>
      <xdr:row>149</xdr:row>
      <xdr:rowOff>104775</xdr:rowOff>
    </xdr:from>
    <xdr:to>
      <xdr:col>39</xdr:col>
      <xdr:colOff>257175</xdr:colOff>
      <xdr:row>167</xdr:row>
      <xdr:rowOff>104775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8B035E17-88DF-B067-30F4-D638E6DA7EE7}"/>
            </a:ext>
            <a:ext uri="{147F2762-F138-4A5C-976F-8EAC2B608ADB}">
              <a16:predDERef xmlns:a16="http://schemas.microsoft.com/office/drawing/2014/main" pred="{1530D11D-DF21-4723-E54E-020FEB31F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554825" y="27641550"/>
          <a:ext cx="4486275" cy="3476625"/>
        </a:xfrm>
        <a:prstGeom prst="rect">
          <a:avLst/>
        </a:prstGeom>
      </xdr:spPr>
    </xdr:pic>
    <xdr:clientData/>
  </xdr:twoCellAnchor>
  <xdr:twoCellAnchor editAs="oneCell">
    <xdr:from>
      <xdr:col>24</xdr:col>
      <xdr:colOff>361950</xdr:colOff>
      <xdr:row>130</xdr:row>
      <xdr:rowOff>133350</xdr:rowOff>
    </xdr:from>
    <xdr:to>
      <xdr:col>31</xdr:col>
      <xdr:colOff>552450</xdr:colOff>
      <xdr:row>148</xdr:row>
      <xdr:rowOff>85725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3ED75C4C-937D-82FE-A64E-76B987CD3603}"/>
            </a:ext>
            <a:ext uri="{147F2762-F138-4A5C-976F-8EAC2B608ADB}">
              <a16:predDERef xmlns:a16="http://schemas.microsoft.com/office/drawing/2014/main" pred="{8B035E17-88DF-B067-30F4-D638E6DA7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001875" y="24003000"/>
          <a:ext cx="4457700" cy="3429000"/>
        </a:xfrm>
        <a:prstGeom prst="rect">
          <a:avLst/>
        </a:prstGeom>
      </xdr:spPr>
    </xdr:pic>
    <xdr:clientData/>
  </xdr:twoCellAnchor>
  <xdr:twoCellAnchor editAs="oneCell">
    <xdr:from>
      <xdr:col>32</xdr:col>
      <xdr:colOff>66675</xdr:colOff>
      <xdr:row>130</xdr:row>
      <xdr:rowOff>104775</xdr:rowOff>
    </xdr:from>
    <xdr:to>
      <xdr:col>39</xdr:col>
      <xdr:colOff>123825</xdr:colOff>
      <xdr:row>148</xdr:row>
      <xdr:rowOff>85725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4AF98363-97A2-D832-AE8C-C6C17234229F}"/>
            </a:ext>
            <a:ext uri="{147F2762-F138-4A5C-976F-8EAC2B608ADB}">
              <a16:predDERef xmlns:a16="http://schemas.microsoft.com/office/drawing/2014/main" pred="{3ED75C4C-937D-82FE-A64E-76B987CD3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583400" y="23974425"/>
          <a:ext cx="4324350" cy="3457575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131</xdr:row>
      <xdr:rowOff>47625</xdr:rowOff>
    </xdr:from>
    <xdr:to>
      <xdr:col>16</xdr:col>
      <xdr:colOff>238125</xdr:colOff>
      <xdr:row>148</xdr:row>
      <xdr:rowOff>133350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69B063D0-2B1E-C239-1A2F-37D643684F01}"/>
            </a:ext>
            <a:ext uri="{147F2762-F138-4A5C-976F-8EAC2B608ADB}">
              <a16:predDERef xmlns:a16="http://schemas.microsoft.com/office/drawing/2014/main" pred="{4AF98363-97A2-D832-AE8C-C6C172342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562600" y="24107775"/>
          <a:ext cx="4438650" cy="3371850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438150</xdr:colOff>
      <xdr:row>130</xdr:row>
      <xdr:rowOff>161925</xdr:rowOff>
    </xdr:from>
    <xdr:to>
      <xdr:col>24</xdr:col>
      <xdr:colOff>9525</xdr:colOff>
      <xdr:row>148</xdr:row>
      <xdr:rowOff>104775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9FD6F52D-FF30-74CA-A17B-90652317D8DF}"/>
            </a:ext>
            <a:ext uri="{147F2762-F138-4A5C-976F-8EAC2B608ADB}">
              <a16:predDERef xmlns:a16="http://schemas.microsoft.com/office/drawing/2014/main" pred="{69B063D0-2B1E-C239-1A2F-37D643684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201275" y="24031575"/>
          <a:ext cx="4448175" cy="3419475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110</xdr:row>
      <xdr:rowOff>19050</xdr:rowOff>
    </xdr:from>
    <xdr:to>
      <xdr:col>16</xdr:col>
      <xdr:colOff>38100</xdr:colOff>
      <xdr:row>127</xdr:row>
      <xdr:rowOff>152400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060F8E72-AA7E-9999-37AC-D92863717398}"/>
            </a:ext>
            <a:ext uri="{147F2762-F138-4A5C-976F-8EAC2B608ADB}">
              <a16:predDERef xmlns:a16="http://schemas.microsoft.com/office/drawing/2014/main" pred="{9FD6F52D-FF30-74CA-A17B-90652317D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67350" y="20078700"/>
          <a:ext cx="4333875" cy="3371850"/>
        </a:xfrm>
        <a:prstGeom prst="rect">
          <a:avLst/>
        </a:prstGeom>
      </xdr:spPr>
    </xdr:pic>
    <xdr:clientData/>
  </xdr:twoCellAnchor>
  <xdr:twoCellAnchor editAs="oneCell">
    <xdr:from>
      <xdr:col>16</xdr:col>
      <xdr:colOff>419100</xdr:colOff>
      <xdr:row>109</xdr:row>
      <xdr:rowOff>200025</xdr:rowOff>
    </xdr:from>
    <xdr:to>
      <xdr:col>23</xdr:col>
      <xdr:colOff>457200</xdr:colOff>
      <xdr:row>127</xdr:row>
      <xdr:rowOff>76200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A3E898CA-4250-8D14-2F4E-40E2BA96D3FD}"/>
            </a:ext>
            <a:ext uri="{147F2762-F138-4A5C-976F-8EAC2B608ADB}">
              <a16:predDERef xmlns:a16="http://schemas.microsoft.com/office/drawing/2014/main" pred="{060F8E72-AA7E-9999-37AC-D92863717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182225" y="20021550"/>
          <a:ext cx="4305300" cy="3352800"/>
        </a:xfrm>
        <a:prstGeom prst="rect">
          <a:avLst/>
        </a:prstGeom>
      </xdr:spPr>
    </xdr:pic>
    <xdr:clientData/>
  </xdr:twoCellAnchor>
  <xdr:twoCellAnchor editAs="oneCell">
    <xdr:from>
      <xdr:col>24</xdr:col>
      <xdr:colOff>76200</xdr:colOff>
      <xdr:row>109</xdr:row>
      <xdr:rowOff>200025</xdr:rowOff>
    </xdr:from>
    <xdr:to>
      <xdr:col>31</xdr:col>
      <xdr:colOff>76200</xdr:colOff>
      <xdr:row>127</xdr:row>
      <xdr:rowOff>66675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EAE5D937-0F9D-8215-E933-158A778F719A}"/>
            </a:ext>
            <a:ext uri="{147F2762-F138-4A5C-976F-8EAC2B608ADB}">
              <a16:predDERef xmlns:a16="http://schemas.microsoft.com/office/drawing/2014/main" pred="{A3E898CA-4250-8D14-2F4E-40E2BA96D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716125" y="20021550"/>
          <a:ext cx="4267200" cy="3343275"/>
        </a:xfrm>
        <a:prstGeom prst="rect">
          <a:avLst/>
        </a:prstGeom>
      </xdr:spPr>
    </xdr:pic>
    <xdr:clientData/>
  </xdr:twoCellAnchor>
  <xdr:twoCellAnchor editAs="oneCell">
    <xdr:from>
      <xdr:col>31</xdr:col>
      <xdr:colOff>247650</xdr:colOff>
      <xdr:row>109</xdr:row>
      <xdr:rowOff>180975</xdr:rowOff>
    </xdr:from>
    <xdr:to>
      <xdr:col>38</xdr:col>
      <xdr:colOff>342900</xdr:colOff>
      <xdr:row>127</xdr:row>
      <xdr:rowOff>104775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1472DB79-57CD-02C7-4A25-DC77711E4623}"/>
            </a:ext>
            <a:ext uri="{147F2762-F138-4A5C-976F-8EAC2B608ADB}">
              <a16:predDERef xmlns:a16="http://schemas.microsoft.com/office/drawing/2014/main" pred="{EAE5D937-0F9D-8215-E933-158A778F7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154775" y="20002500"/>
          <a:ext cx="4362450" cy="340042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193</xdr:row>
      <xdr:rowOff>66675</xdr:rowOff>
    </xdr:from>
    <xdr:to>
      <xdr:col>6</xdr:col>
      <xdr:colOff>457200</xdr:colOff>
      <xdr:row>206</xdr:row>
      <xdr:rowOff>95250</xdr:rowOff>
    </xdr:to>
    <xdr:pic>
      <xdr:nvPicPr>
        <xdr:cNvPr id="36" name="Imagem 72">
          <a:extLst>
            <a:ext uri="{FF2B5EF4-FFF2-40B4-BE49-F238E27FC236}">
              <a16:creationId xmlns:a16="http://schemas.microsoft.com/office/drawing/2014/main" id="{E2FEDEF0-D9FA-464C-BE9E-4BC2C3066665}"/>
            </a:ext>
            <a:ext uri="{147F2762-F138-4A5C-976F-8EAC2B608ADB}">
              <a16:predDERef xmlns:a16="http://schemas.microsoft.com/office/drawing/2014/main" pred="{1472DB79-57CD-02C7-4A25-DC77711E4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6675" y="64550925"/>
          <a:ext cx="4048125" cy="2505075"/>
        </a:xfrm>
        <a:prstGeom prst="rect">
          <a:avLst/>
        </a:prstGeom>
      </xdr:spPr>
    </xdr:pic>
    <xdr:clientData/>
  </xdr:twoCellAnchor>
  <xdr:twoCellAnchor editAs="oneCell">
    <xdr:from>
      <xdr:col>24</xdr:col>
      <xdr:colOff>333375</xdr:colOff>
      <xdr:row>191</xdr:row>
      <xdr:rowOff>0</xdr:rowOff>
    </xdr:from>
    <xdr:to>
      <xdr:col>31</xdr:col>
      <xdr:colOff>390525</xdr:colOff>
      <xdr:row>209</xdr:row>
      <xdr:rowOff>34290</xdr:rowOff>
    </xdr:to>
    <xdr:pic>
      <xdr:nvPicPr>
        <xdr:cNvPr id="48" name="Imagem 36">
          <a:extLst>
            <a:ext uri="{FF2B5EF4-FFF2-40B4-BE49-F238E27FC236}">
              <a16:creationId xmlns:a16="http://schemas.microsoft.com/office/drawing/2014/main" id="{1FFB7F57-DC33-9CB2-F1F9-64816FEBD62A}"/>
            </a:ext>
            <a:ext uri="{147F2762-F138-4A5C-976F-8EAC2B608ADB}">
              <a16:predDERef xmlns:a16="http://schemas.microsoft.com/office/drawing/2014/main" pred="{E2FEDEF0-D9FA-464C-BE9E-4BC2C3066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973300" y="35642550"/>
          <a:ext cx="4324350" cy="3371850"/>
        </a:xfrm>
        <a:prstGeom prst="rect">
          <a:avLst/>
        </a:prstGeom>
      </xdr:spPr>
    </xdr:pic>
    <xdr:clientData/>
  </xdr:twoCellAnchor>
  <xdr:twoCellAnchor editAs="oneCell">
    <xdr:from>
      <xdr:col>31</xdr:col>
      <xdr:colOff>495300</xdr:colOff>
      <xdr:row>191</xdr:row>
      <xdr:rowOff>38100</xdr:rowOff>
    </xdr:from>
    <xdr:to>
      <xdr:col>39</xdr:col>
      <xdr:colOff>0</xdr:colOff>
      <xdr:row>209</xdr:row>
      <xdr:rowOff>100965</xdr:rowOff>
    </xdr:to>
    <xdr:pic>
      <xdr:nvPicPr>
        <xdr:cNvPr id="49" name="Imagem 37">
          <a:extLst>
            <a:ext uri="{FF2B5EF4-FFF2-40B4-BE49-F238E27FC236}">
              <a16:creationId xmlns:a16="http://schemas.microsoft.com/office/drawing/2014/main" id="{50BD320B-92C5-F677-D6B7-E55C35B4E893}"/>
            </a:ext>
            <a:ext uri="{147F2762-F138-4A5C-976F-8EAC2B608ADB}">
              <a16:predDERef xmlns:a16="http://schemas.microsoft.com/office/drawing/2014/main" pred="{1FFB7F57-DC33-9CB2-F1F9-64816FEBD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402425" y="35680650"/>
          <a:ext cx="4381500" cy="340042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191</xdr:row>
      <xdr:rowOff>28575</xdr:rowOff>
    </xdr:from>
    <xdr:to>
      <xdr:col>16</xdr:col>
      <xdr:colOff>388620</xdr:colOff>
      <xdr:row>210</xdr:row>
      <xdr:rowOff>22860</xdr:rowOff>
    </xdr:to>
    <xdr:pic>
      <xdr:nvPicPr>
        <xdr:cNvPr id="46" name="Imagem 38">
          <a:extLst>
            <a:ext uri="{FF2B5EF4-FFF2-40B4-BE49-F238E27FC236}">
              <a16:creationId xmlns:a16="http://schemas.microsoft.com/office/drawing/2014/main" id="{6235651E-2EB5-35D1-95E1-33E4562C09CE}"/>
            </a:ext>
            <a:ext uri="{147F2762-F138-4A5C-976F-8EAC2B608ADB}">
              <a16:predDERef xmlns:a16="http://schemas.microsoft.com/office/drawing/2014/main" pred="{50BD320B-92C5-F677-D6B7-E55C35B4E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486400" y="35671125"/>
          <a:ext cx="4686300" cy="3514725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</xdr:colOff>
      <xdr:row>191</xdr:row>
      <xdr:rowOff>57150</xdr:rowOff>
    </xdr:from>
    <xdr:to>
      <xdr:col>24</xdr:col>
      <xdr:colOff>76200</xdr:colOff>
      <xdr:row>209</xdr:row>
      <xdr:rowOff>72390</xdr:rowOff>
    </xdr:to>
    <xdr:pic>
      <xdr:nvPicPr>
        <xdr:cNvPr id="47" name="Imagem 39">
          <a:extLst>
            <a:ext uri="{FF2B5EF4-FFF2-40B4-BE49-F238E27FC236}">
              <a16:creationId xmlns:a16="http://schemas.microsoft.com/office/drawing/2014/main" id="{7605CA62-3DC2-5C99-8094-832208F09CC9}"/>
            </a:ext>
            <a:ext uri="{147F2762-F138-4A5C-976F-8EAC2B608ADB}">
              <a16:predDERef xmlns:a16="http://schemas.microsoft.com/office/drawing/2014/main" pred="{6235651E-2EB5-35D1-95E1-33E4562C0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382250" y="35699700"/>
          <a:ext cx="4333875" cy="3352800"/>
        </a:xfrm>
        <a:prstGeom prst="rect">
          <a:avLst/>
        </a:prstGeom>
      </xdr:spPr>
    </xdr:pic>
    <xdr:clientData/>
  </xdr:twoCellAnchor>
  <xdr:twoCellAnchor editAs="oneCell">
    <xdr:from>
      <xdr:col>24</xdr:col>
      <xdr:colOff>314325</xdr:colOff>
      <xdr:row>211</xdr:row>
      <xdr:rowOff>152400</xdr:rowOff>
    </xdr:from>
    <xdr:to>
      <xdr:col>31</xdr:col>
      <xdr:colOff>457200</xdr:colOff>
      <xdr:row>230</xdr:row>
      <xdr:rowOff>59055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A4BDF980-DCD3-744A-25DD-05B4781740BD}"/>
            </a:ext>
            <a:ext uri="{147F2762-F138-4A5C-976F-8EAC2B608ADB}">
              <a16:predDERef xmlns:a16="http://schemas.microsoft.com/office/drawing/2014/main" pred="{7605CA62-3DC2-5C99-8094-832208F09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954250" y="39262050"/>
          <a:ext cx="4410075" cy="3429000"/>
        </a:xfrm>
        <a:prstGeom prst="rect">
          <a:avLst/>
        </a:prstGeom>
      </xdr:spPr>
    </xdr:pic>
    <xdr:clientData/>
  </xdr:twoCellAnchor>
  <xdr:twoCellAnchor editAs="oneCell">
    <xdr:from>
      <xdr:col>31</xdr:col>
      <xdr:colOff>600075</xdr:colOff>
      <xdr:row>212</xdr:row>
      <xdr:rowOff>0</xdr:rowOff>
    </xdr:from>
    <xdr:to>
      <xdr:col>39</xdr:col>
      <xdr:colOff>95250</xdr:colOff>
      <xdr:row>230</xdr:row>
      <xdr:rowOff>76200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9ABBD6DC-8A83-A3AA-8C13-DC2786BA9E9C}"/>
            </a:ext>
            <a:ext uri="{147F2762-F138-4A5C-976F-8EAC2B608ADB}">
              <a16:predDERef xmlns:a16="http://schemas.microsoft.com/office/drawing/2014/main" pred="{A4BDF980-DCD3-744A-25DD-05B478174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507200" y="39300150"/>
          <a:ext cx="4371975" cy="340042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212</xdr:row>
      <xdr:rowOff>0</xdr:rowOff>
    </xdr:from>
    <xdr:to>
      <xdr:col>16</xdr:col>
      <xdr:colOff>295275</xdr:colOff>
      <xdr:row>230</xdr:row>
      <xdr:rowOff>114300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5E2D912B-D114-CDAC-9DDF-56592C6F42DC}"/>
            </a:ext>
            <a:ext uri="{147F2762-F138-4A5C-976F-8EAC2B608ADB}">
              <a16:predDERef xmlns:a16="http://schemas.microsoft.com/office/drawing/2014/main" pred="{9ABBD6DC-8A83-A3AA-8C13-DC2786BA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486400" y="39300150"/>
          <a:ext cx="4572000" cy="3438525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</xdr:colOff>
      <xdr:row>211</xdr:row>
      <xdr:rowOff>142875</xdr:rowOff>
    </xdr:from>
    <xdr:to>
      <xdr:col>24</xdr:col>
      <xdr:colOff>123825</xdr:colOff>
      <xdr:row>229</xdr:row>
      <xdr:rowOff>144780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39EBA55-2DC6-A518-B69E-6DD46D352B87}"/>
            </a:ext>
            <a:ext uri="{147F2762-F138-4A5C-976F-8EAC2B608ADB}">
              <a16:predDERef xmlns:a16="http://schemas.microsoft.com/office/drawing/2014/main" pred="{5E2D912B-D114-CDAC-9DDF-56592C6F4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391775" y="39252525"/>
          <a:ext cx="4371975" cy="3343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0</xdr:rowOff>
    </xdr:from>
    <xdr:to>
      <xdr:col>6</xdr:col>
      <xdr:colOff>600075</xdr:colOff>
      <xdr:row>231</xdr:row>
      <xdr:rowOff>9525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261D2179-2478-5D36-2707-60B47B102C54}"/>
            </a:ext>
            <a:ext uri="{147F2762-F138-4A5C-976F-8EAC2B608ADB}">
              <a16:predDERef xmlns:a16="http://schemas.microsoft.com/office/drawing/2014/main" pred="{039EBA55-2DC6-A518-B69E-6DD46D352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39728775"/>
          <a:ext cx="4257675" cy="3086100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233</xdr:row>
      <xdr:rowOff>114300</xdr:rowOff>
    </xdr:from>
    <xdr:to>
      <xdr:col>16</xdr:col>
      <xdr:colOff>121920</xdr:colOff>
      <xdr:row>251</xdr:row>
      <xdr:rowOff>72390</xdr:rowOff>
    </xdr:to>
    <xdr:pic>
      <xdr:nvPicPr>
        <xdr:cNvPr id="53" name="Imagem 45">
          <a:extLst>
            <a:ext uri="{FF2B5EF4-FFF2-40B4-BE49-F238E27FC236}">
              <a16:creationId xmlns:a16="http://schemas.microsoft.com/office/drawing/2014/main" id="{42A68373-A6FE-84FA-2B51-5321303E15AB}"/>
            </a:ext>
            <a:ext uri="{147F2762-F138-4A5C-976F-8EAC2B608ADB}">
              <a16:predDERef xmlns:a16="http://schemas.microsoft.com/office/drawing/2014/main" pred="{261D2179-2478-5D36-2707-60B47B102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467350" y="43681650"/>
          <a:ext cx="4438650" cy="3295650"/>
        </a:xfrm>
        <a:prstGeom prst="rect">
          <a:avLst/>
        </a:prstGeom>
      </xdr:spPr>
    </xdr:pic>
    <xdr:clientData/>
  </xdr:twoCellAnchor>
  <xdr:twoCellAnchor editAs="oneCell">
    <xdr:from>
      <xdr:col>16</xdr:col>
      <xdr:colOff>257175</xdr:colOff>
      <xdr:row>233</xdr:row>
      <xdr:rowOff>104775</xdr:rowOff>
    </xdr:from>
    <xdr:to>
      <xdr:col>23</xdr:col>
      <xdr:colOff>342900</xdr:colOff>
      <xdr:row>251</xdr:row>
      <xdr:rowOff>53340</xdr:rowOff>
    </xdr:to>
    <xdr:pic>
      <xdr:nvPicPr>
        <xdr:cNvPr id="56" name="Imagem 46">
          <a:extLst>
            <a:ext uri="{FF2B5EF4-FFF2-40B4-BE49-F238E27FC236}">
              <a16:creationId xmlns:a16="http://schemas.microsoft.com/office/drawing/2014/main" id="{9009D5F5-866D-2B7C-35C3-65B850EFFE43}"/>
            </a:ext>
            <a:ext uri="{147F2762-F138-4A5C-976F-8EAC2B608ADB}">
              <a16:predDERef xmlns:a16="http://schemas.microsoft.com/office/drawing/2014/main" pred="{42A68373-A6FE-84FA-2B51-5321303E1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020300" y="43672125"/>
          <a:ext cx="4352925" cy="3286125"/>
        </a:xfrm>
        <a:prstGeom prst="rect">
          <a:avLst/>
        </a:prstGeom>
      </xdr:spPr>
    </xdr:pic>
    <xdr:clientData/>
  </xdr:twoCellAnchor>
  <xdr:twoCellAnchor editAs="oneCell">
    <xdr:from>
      <xdr:col>23</xdr:col>
      <xdr:colOff>514350</xdr:colOff>
      <xdr:row>233</xdr:row>
      <xdr:rowOff>85725</xdr:rowOff>
    </xdr:from>
    <xdr:to>
      <xdr:col>30</xdr:col>
      <xdr:colOff>457200</xdr:colOff>
      <xdr:row>251</xdr:row>
      <xdr:rowOff>62865</xdr:rowOff>
    </xdr:to>
    <xdr:pic>
      <xdr:nvPicPr>
        <xdr:cNvPr id="59" name="Imagem 47">
          <a:extLst>
            <a:ext uri="{FF2B5EF4-FFF2-40B4-BE49-F238E27FC236}">
              <a16:creationId xmlns:a16="http://schemas.microsoft.com/office/drawing/2014/main" id="{02F461A3-6F04-BFCC-4903-E7328C55AB97}"/>
            </a:ext>
            <a:ext uri="{147F2762-F138-4A5C-976F-8EAC2B608ADB}">
              <a16:predDERef xmlns:a16="http://schemas.microsoft.com/office/drawing/2014/main" pred="{9009D5F5-866D-2B7C-35C3-65B850EFF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544675" y="43653075"/>
          <a:ext cx="4210050" cy="3314700"/>
        </a:xfrm>
        <a:prstGeom prst="rect">
          <a:avLst/>
        </a:prstGeom>
      </xdr:spPr>
    </xdr:pic>
    <xdr:clientData/>
  </xdr:twoCellAnchor>
  <xdr:twoCellAnchor editAs="oneCell">
    <xdr:from>
      <xdr:col>30</xdr:col>
      <xdr:colOff>571500</xdr:colOff>
      <xdr:row>233</xdr:row>
      <xdr:rowOff>57150</xdr:rowOff>
    </xdr:from>
    <xdr:to>
      <xdr:col>38</xdr:col>
      <xdr:colOff>19050</xdr:colOff>
      <xdr:row>251</xdr:row>
      <xdr:rowOff>62865</xdr:rowOff>
    </xdr:to>
    <xdr:pic>
      <xdr:nvPicPr>
        <xdr:cNvPr id="62" name="Imagem 48">
          <a:extLst>
            <a:ext uri="{FF2B5EF4-FFF2-40B4-BE49-F238E27FC236}">
              <a16:creationId xmlns:a16="http://schemas.microsoft.com/office/drawing/2014/main" id="{C95F1366-BB4A-A2AA-E798-D3C952EA3EAC}"/>
            </a:ext>
            <a:ext uri="{147F2762-F138-4A5C-976F-8EAC2B608ADB}">
              <a16:predDERef xmlns:a16="http://schemas.microsoft.com/office/drawing/2014/main" pred="{02F461A3-6F04-BFCC-4903-E7328C55A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8869025" y="43624500"/>
          <a:ext cx="4324350" cy="33432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235</xdr:row>
      <xdr:rowOff>57150</xdr:rowOff>
    </xdr:from>
    <xdr:to>
      <xdr:col>6</xdr:col>
      <xdr:colOff>228600</xdr:colOff>
      <xdr:row>250</xdr:row>
      <xdr:rowOff>133350</xdr:rowOff>
    </xdr:to>
    <xdr:pic>
      <xdr:nvPicPr>
        <xdr:cNvPr id="65" name="Imagem 49">
          <a:extLst>
            <a:ext uri="{FF2B5EF4-FFF2-40B4-BE49-F238E27FC236}">
              <a16:creationId xmlns:a16="http://schemas.microsoft.com/office/drawing/2014/main" id="{55F85CE5-14C6-5A3A-997A-F37290A32AD4}"/>
            </a:ext>
            <a:ext uri="{147F2762-F138-4A5C-976F-8EAC2B608ADB}">
              <a16:predDERef xmlns:a16="http://schemas.microsoft.com/office/drawing/2014/main" pred="{C95F1366-BB4A-A2AA-E798-D3C952EA3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9050" y="44053125"/>
          <a:ext cx="3867150" cy="2819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7620</xdr:rowOff>
    </xdr:from>
    <xdr:to>
      <xdr:col>7</xdr:col>
      <xdr:colOff>561975</xdr:colOff>
      <xdr:row>7</xdr:row>
      <xdr:rowOff>64770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E7AFEF52-064F-4E7E-9C38-CA3E9CE2F0FE}"/>
            </a:ext>
            <a:ext uri="{147F2762-F138-4A5C-976F-8EAC2B608ADB}">
              <a16:predDERef xmlns:a16="http://schemas.microsoft.com/office/drawing/2014/main" pred="{5A85CD00-995B-6712-212E-82DBE1152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"/>
          <a:ext cx="4829175" cy="1337310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8</xdr:row>
      <xdr:rowOff>114300</xdr:rowOff>
    </xdr:from>
    <xdr:to>
      <xdr:col>16</xdr:col>
      <xdr:colOff>121920</xdr:colOff>
      <xdr:row>26</xdr:row>
      <xdr:rowOff>64770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1ACF780A-6208-4DFE-8BA9-90D284CD1BC4}"/>
            </a:ext>
            <a:ext uri="{147F2762-F138-4A5C-976F-8EAC2B608ADB}">
              <a16:predDERef xmlns:a16="http://schemas.microsoft.com/office/drawing/2014/main" pred="{261D2179-2478-5D36-2707-60B47B102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67350" y="43037760"/>
          <a:ext cx="4438650" cy="3295650"/>
        </a:xfrm>
        <a:prstGeom prst="rect">
          <a:avLst/>
        </a:prstGeom>
      </xdr:spPr>
    </xdr:pic>
    <xdr:clientData/>
  </xdr:twoCellAnchor>
  <xdr:twoCellAnchor editAs="oneCell">
    <xdr:from>
      <xdr:col>16</xdr:col>
      <xdr:colOff>257175</xdr:colOff>
      <xdr:row>8</xdr:row>
      <xdr:rowOff>104775</xdr:rowOff>
    </xdr:from>
    <xdr:to>
      <xdr:col>23</xdr:col>
      <xdr:colOff>342900</xdr:colOff>
      <xdr:row>26</xdr:row>
      <xdr:rowOff>45720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F8B0CF1D-2CBA-46FF-8AB7-5BBB8F156E95}"/>
            </a:ext>
            <a:ext uri="{147F2762-F138-4A5C-976F-8EAC2B608ADB}">
              <a16:predDERef xmlns:a16="http://schemas.microsoft.com/office/drawing/2014/main" pred="{42A68373-A6FE-84FA-2B51-5321303E1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41255" y="43028235"/>
          <a:ext cx="4352925" cy="3286125"/>
        </a:xfrm>
        <a:prstGeom prst="rect">
          <a:avLst/>
        </a:prstGeom>
      </xdr:spPr>
    </xdr:pic>
    <xdr:clientData/>
  </xdr:twoCellAnchor>
  <xdr:twoCellAnchor editAs="oneCell">
    <xdr:from>
      <xdr:col>23</xdr:col>
      <xdr:colOff>514350</xdr:colOff>
      <xdr:row>8</xdr:row>
      <xdr:rowOff>85725</xdr:rowOff>
    </xdr:from>
    <xdr:to>
      <xdr:col>30</xdr:col>
      <xdr:colOff>457200</xdr:colOff>
      <xdr:row>26</xdr:row>
      <xdr:rowOff>55245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F7C9DE58-F4E3-49A4-B810-530ECEA362F8}"/>
            </a:ext>
            <a:ext uri="{147F2762-F138-4A5C-976F-8EAC2B608ADB}">
              <a16:predDERef xmlns:a16="http://schemas.microsoft.com/office/drawing/2014/main" pred="{9009D5F5-866D-2B7C-35C3-65B850EFF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65630" y="43009185"/>
          <a:ext cx="4210050" cy="3314700"/>
        </a:xfrm>
        <a:prstGeom prst="rect">
          <a:avLst/>
        </a:prstGeom>
      </xdr:spPr>
    </xdr:pic>
    <xdr:clientData/>
  </xdr:twoCellAnchor>
  <xdr:twoCellAnchor editAs="oneCell">
    <xdr:from>
      <xdr:col>30</xdr:col>
      <xdr:colOff>571500</xdr:colOff>
      <xdr:row>8</xdr:row>
      <xdr:rowOff>57150</xdr:rowOff>
    </xdr:from>
    <xdr:to>
      <xdr:col>38</xdr:col>
      <xdr:colOff>19050</xdr:colOff>
      <xdr:row>26</xdr:row>
      <xdr:rowOff>55245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D5622D04-2387-4D16-9C84-0A3071E33FB6}"/>
            </a:ext>
            <a:ext uri="{147F2762-F138-4A5C-976F-8EAC2B608ADB}">
              <a16:predDERef xmlns:a16="http://schemas.microsoft.com/office/drawing/2014/main" pred="{02F461A3-6F04-BFCC-4903-E7328C55A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889980" y="42980610"/>
          <a:ext cx="4324350" cy="33432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</xdr:row>
      <xdr:rowOff>57150</xdr:rowOff>
    </xdr:from>
    <xdr:to>
      <xdr:col>6</xdr:col>
      <xdr:colOff>228600</xdr:colOff>
      <xdr:row>25</xdr:row>
      <xdr:rowOff>133350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8B3551B7-7733-4A2A-969C-A19A11839C58}"/>
            </a:ext>
            <a:ext uri="{147F2762-F138-4A5C-976F-8EAC2B608ADB}">
              <a16:predDERef xmlns:a16="http://schemas.microsoft.com/office/drawing/2014/main" pred="{C95F1366-BB4A-A2AA-E798-D3C952EA3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" y="43392090"/>
          <a:ext cx="3867150" cy="2819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259</xdr:col>
      <xdr:colOff>190500</xdr:colOff>
      <xdr:row>24</xdr:row>
      <xdr:rowOff>0</xdr:rowOff>
    </xdr:from>
    <xdr:to>
      <xdr:col>265</xdr:col>
      <xdr:colOff>398146</xdr:colOff>
      <xdr:row>39</xdr:row>
      <xdr:rowOff>59054</xdr:rowOff>
    </xdr:to>
    <xdr:pic>
      <xdr:nvPicPr>
        <xdr:cNvPr id="181" name="Imagem 17">
          <a:extLst>
            <a:ext uri="{FF2B5EF4-FFF2-40B4-BE49-F238E27FC236}">
              <a16:creationId xmlns:a16="http://schemas.microsoft.com/office/drawing/2014/main" id="{864827BF-4C56-9109-FA77-36174E80F1CE}"/>
            </a:ext>
            <a:ext uri="{147F2762-F138-4A5C-976F-8EAC2B608ADB}">
              <a16:predDERef xmlns:a16="http://schemas.microsoft.com/office/drawing/2014/main" pred="{D1AB9AD4-131D-48E1-9CC8-8FA8A8445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36825" y="4086225"/>
          <a:ext cx="3876675" cy="2943225"/>
        </a:xfrm>
        <a:prstGeom prst="rect">
          <a:avLst/>
        </a:prstGeom>
      </xdr:spPr>
    </xdr:pic>
    <xdr:clientData/>
  </xdr:twoCellAnchor>
  <xdr:twoCellAnchor editAs="oneCell">
    <xdr:from>
      <xdr:col>200</xdr:col>
      <xdr:colOff>151535</xdr:colOff>
      <xdr:row>7</xdr:row>
      <xdr:rowOff>54553</xdr:rowOff>
    </xdr:from>
    <xdr:to>
      <xdr:col>206</xdr:col>
      <xdr:colOff>283154</xdr:colOff>
      <xdr:row>21</xdr:row>
      <xdr:rowOff>116259</xdr:rowOff>
    </xdr:to>
    <xdr:pic>
      <xdr:nvPicPr>
        <xdr:cNvPr id="188" name="Imagem 9">
          <a:extLst>
            <a:ext uri="{FF2B5EF4-FFF2-40B4-BE49-F238E27FC236}">
              <a16:creationId xmlns:a16="http://schemas.microsoft.com/office/drawing/2014/main" id="{920717CA-8D65-F23B-F3D4-254A9E5896B1}"/>
            </a:ext>
            <a:ext uri="{147F2762-F138-4A5C-976F-8EAC2B608ADB}">
              <a16:predDERef xmlns:a16="http://schemas.microsoft.com/office/drawing/2014/main" pred="{726669BE-09F4-E652-77D3-D621CC0C1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98410" y="959428"/>
          <a:ext cx="3789218" cy="2825860"/>
        </a:xfrm>
        <a:prstGeom prst="rect">
          <a:avLst/>
        </a:prstGeom>
      </xdr:spPr>
    </xdr:pic>
    <xdr:clientData/>
  </xdr:twoCellAnchor>
  <xdr:twoCellAnchor editAs="oneCell">
    <xdr:from>
      <xdr:col>200</xdr:col>
      <xdr:colOff>148938</xdr:colOff>
      <xdr:row>23</xdr:row>
      <xdr:rowOff>17318</xdr:rowOff>
    </xdr:from>
    <xdr:to>
      <xdr:col>206</xdr:col>
      <xdr:colOff>282176</xdr:colOff>
      <xdr:row>38</xdr:row>
      <xdr:rowOff>54031</xdr:rowOff>
    </xdr:to>
    <xdr:pic>
      <xdr:nvPicPr>
        <xdr:cNvPr id="189" name="Imagem 10">
          <a:extLst>
            <a:ext uri="{FF2B5EF4-FFF2-40B4-BE49-F238E27FC236}">
              <a16:creationId xmlns:a16="http://schemas.microsoft.com/office/drawing/2014/main" id="{38984612-B769-2B07-86F4-07FDA63331EF}"/>
            </a:ext>
            <a:ext uri="{147F2762-F138-4A5C-976F-8EAC2B608ADB}">
              <a16:predDERef xmlns:a16="http://schemas.microsoft.com/office/drawing/2014/main" pred="{920717CA-8D65-F23B-F3D4-254A9E58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95813" y="3922568"/>
          <a:ext cx="3781312" cy="2909453"/>
        </a:xfrm>
        <a:prstGeom prst="rect">
          <a:avLst/>
        </a:prstGeom>
      </xdr:spPr>
    </xdr:pic>
    <xdr:clientData/>
  </xdr:twoCellAnchor>
  <xdr:twoCellAnchor editAs="oneCell">
    <xdr:from>
      <xdr:col>214</xdr:col>
      <xdr:colOff>151537</xdr:colOff>
      <xdr:row>7</xdr:row>
      <xdr:rowOff>64077</xdr:rowOff>
    </xdr:from>
    <xdr:to>
      <xdr:col>220</xdr:col>
      <xdr:colOff>364131</xdr:colOff>
      <xdr:row>22</xdr:row>
      <xdr:rowOff>59230</xdr:rowOff>
    </xdr:to>
    <xdr:pic>
      <xdr:nvPicPr>
        <xdr:cNvPr id="186" name="Imagem 1">
          <a:extLst>
            <a:ext uri="{FF2B5EF4-FFF2-40B4-BE49-F238E27FC236}">
              <a16:creationId xmlns:a16="http://schemas.microsoft.com/office/drawing/2014/main" id="{A708A319-7215-B535-35CE-7F3201CE3653}"/>
            </a:ext>
            <a:ext uri="{147F2762-F138-4A5C-976F-8EAC2B608ADB}">
              <a16:predDERef xmlns:a16="http://schemas.microsoft.com/office/drawing/2014/main" pred="{38984612-B769-2B07-86F4-07FDA6333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366212" y="968952"/>
          <a:ext cx="3870195" cy="2953617"/>
        </a:xfrm>
        <a:prstGeom prst="rect">
          <a:avLst/>
        </a:prstGeom>
      </xdr:spPr>
    </xdr:pic>
    <xdr:clientData/>
  </xdr:twoCellAnchor>
  <xdr:twoCellAnchor editAs="oneCell">
    <xdr:from>
      <xdr:col>214</xdr:col>
      <xdr:colOff>142010</xdr:colOff>
      <xdr:row>23</xdr:row>
      <xdr:rowOff>71004</xdr:rowOff>
    </xdr:from>
    <xdr:to>
      <xdr:col>220</xdr:col>
      <xdr:colOff>321425</xdr:colOff>
      <xdr:row>38</xdr:row>
      <xdr:rowOff>20103</xdr:rowOff>
    </xdr:to>
    <xdr:pic>
      <xdr:nvPicPr>
        <xdr:cNvPr id="187" name="Imagem 2">
          <a:extLst>
            <a:ext uri="{FF2B5EF4-FFF2-40B4-BE49-F238E27FC236}">
              <a16:creationId xmlns:a16="http://schemas.microsoft.com/office/drawing/2014/main" id="{9CF38003-096A-6693-3F9A-B3C0873BEC76}"/>
            </a:ext>
            <a:ext uri="{147F2762-F138-4A5C-976F-8EAC2B608ADB}">
              <a16:predDERef xmlns:a16="http://schemas.microsoft.com/office/drawing/2014/main" pred="{A708A319-7215-B535-35CE-7F3201CE3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356685" y="3976254"/>
          <a:ext cx="3844636" cy="2844699"/>
        </a:xfrm>
        <a:prstGeom prst="rect">
          <a:avLst/>
        </a:prstGeom>
      </xdr:spPr>
    </xdr:pic>
    <xdr:clientData/>
  </xdr:twoCellAnchor>
  <xdr:twoCellAnchor editAs="oneCell">
    <xdr:from>
      <xdr:col>227</xdr:col>
      <xdr:colOff>208491</xdr:colOff>
      <xdr:row>23</xdr:row>
      <xdr:rowOff>42335</xdr:rowOff>
    </xdr:from>
    <xdr:to>
      <xdr:col>233</xdr:col>
      <xdr:colOff>343957</xdr:colOff>
      <xdr:row>37</xdr:row>
      <xdr:rowOff>133784</xdr:rowOff>
    </xdr:to>
    <xdr:pic>
      <xdr:nvPicPr>
        <xdr:cNvPr id="185" name="Imagem 3">
          <a:extLst>
            <a:ext uri="{FF2B5EF4-FFF2-40B4-BE49-F238E27FC236}">
              <a16:creationId xmlns:a16="http://schemas.microsoft.com/office/drawing/2014/main" id="{481DAD5E-D60E-BA89-C003-9A61BCC1F341}"/>
            </a:ext>
            <a:ext uri="{147F2762-F138-4A5C-976F-8EAC2B608ADB}">
              <a16:predDERef xmlns:a16="http://schemas.microsoft.com/office/drawing/2014/main" pred="{9CF38003-096A-6693-3F9A-B3C0873BE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633716" y="3947585"/>
          <a:ext cx="3793067" cy="2788927"/>
        </a:xfrm>
        <a:prstGeom prst="rect">
          <a:avLst/>
        </a:prstGeom>
      </xdr:spPr>
    </xdr:pic>
    <xdr:clientData/>
  </xdr:twoCellAnchor>
  <xdr:twoCellAnchor editAs="oneCell">
    <xdr:from>
      <xdr:col>227</xdr:col>
      <xdr:colOff>196851</xdr:colOff>
      <xdr:row>7</xdr:row>
      <xdr:rowOff>56094</xdr:rowOff>
    </xdr:from>
    <xdr:to>
      <xdr:col>233</xdr:col>
      <xdr:colOff>283672</xdr:colOff>
      <xdr:row>21</xdr:row>
      <xdr:rowOff>171664</xdr:rowOff>
    </xdr:to>
    <xdr:pic>
      <xdr:nvPicPr>
        <xdr:cNvPr id="184" name="Imagem 4">
          <a:extLst>
            <a:ext uri="{FF2B5EF4-FFF2-40B4-BE49-F238E27FC236}">
              <a16:creationId xmlns:a16="http://schemas.microsoft.com/office/drawing/2014/main" id="{F0E94B00-C066-12BA-1183-35E5C9B73990}"/>
            </a:ext>
            <a:ext uri="{147F2762-F138-4A5C-976F-8EAC2B608ADB}">
              <a16:predDERef xmlns:a16="http://schemas.microsoft.com/office/drawing/2014/main" pred="{481DAD5E-D60E-BA89-C003-9A61BCC1F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622076" y="960969"/>
          <a:ext cx="3752042" cy="2870199"/>
        </a:xfrm>
        <a:prstGeom prst="rect">
          <a:avLst/>
        </a:prstGeom>
      </xdr:spPr>
    </xdr:pic>
    <xdr:clientData/>
  </xdr:twoCellAnchor>
  <xdr:twoCellAnchor editAs="oneCell">
    <xdr:from>
      <xdr:col>186</xdr:col>
      <xdr:colOff>598064</xdr:colOff>
      <xdr:row>19</xdr:row>
      <xdr:rowOff>114459</xdr:rowOff>
    </xdr:from>
    <xdr:to>
      <xdr:col>193</xdr:col>
      <xdr:colOff>341685</xdr:colOff>
      <xdr:row>35</xdr:row>
      <xdr:rowOff>162400</xdr:rowOff>
    </xdr:to>
    <xdr:pic>
      <xdr:nvPicPr>
        <xdr:cNvPr id="22" name="Imagem 4">
          <a:extLst>
            <a:ext uri="{FF2B5EF4-FFF2-40B4-BE49-F238E27FC236}">
              <a16:creationId xmlns:a16="http://schemas.microsoft.com/office/drawing/2014/main" id="{833AFE04-A747-0DC4-19EA-FE0DF1CF4C56}"/>
            </a:ext>
            <a:ext uri="{147F2762-F138-4A5C-976F-8EAC2B608ADB}">
              <a16:predDERef xmlns:a16="http://schemas.microsoft.com/office/drawing/2014/main" pred="{F0E94B00-C066-12BA-1183-35E5C9B73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2999314" y="3753009"/>
          <a:ext cx="4010821" cy="2943541"/>
        </a:xfrm>
        <a:prstGeom prst="rect">
          <a:avLst/>
        </a:prstGeom>
      </xdr:spPr>
    </xdr:pic>
    <xdr:clientData/>
  </xdr:twoCellAnchor>
  <xdr:twoCellAnchor editAs="oneCell">
    <xdr:from>
      <xdr:col>186</xdr:col>
      <xdr:colOff>550545</xdr:colOff>
      <xdr:row>3</xdr:row>
      <xdr:rowOff>49530</xdr:rowOff>
    </xdr:from>
    <xdr:to>
      <xdr:col>193</xdr:col>
      <xdr:colOff>429919</xdr:colOff>
      <xdr:row>19</xdr:row>
      <xdr:rowOff>21431</xdr:rowOff>
    </xdr:to>
    <xdr:pic>
      <xdr:nvPicPr>
        <xdr:cNvPr id="21" name="Imagem 11">
          <a:extLst>
            <a:ext uri="{FF2B5EF4-FFF2-40B4-BE49-F238E27FC236}">
              <a16:creationId xmlns:a16="http://schemas.microsoft.com/office/drawing/2014/main" id="{6593B144-078A-AC15-9269-06C4E58C4591}"/>
            </a:ext>
            <a:ext uri="{147F2762-F138-4A5C-976F-8EAC2B608ADB}">
              <a16:predDERef xmlns:a16="http://schemas.microsoft.com/office/drawing/2014/main" pred="{833AFE04-A747-0DC4-19EA-FE0DF1CF4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2951795" y="611505"/>
          <a:ext cx="4146574" cy="3048476"/>
        </a:xfrm>
        <a:prstGeom prst="rect">
          <a:avLst/>
        </a:prstGeom>
      </xdr:spPr>
    </xdr:pic>
    <xdr:clientData/>
  </xdr:twoCellAnchor>
  <xdr:twoCellAnchor editAs="oneCell">
    <xdr:from>
      <xdr:col>243</xdr:col>
      <xdr:colOff>142875</xdr:colOff>
      <xdr:row>23</xdr:row>
      <xdr:rowOff>38100</xdr:rowOff>
    </xdr:from>
    <xdr:to>
      <xdr:col>249</xdr:col>
      <xdr:colOff>245744</xdr:colOff>
      <xdr:row>38</xdr:row>
      <xdr:rowOff>59055</xdr:rowOff>
    </xdr:to>
    <xdr:pic>
      <xdr:nvPicPr>
        <xdr:cNvPr id="183" name="Imagem 13">
          <a:extLst>
            <a:ext uri="{FF2B5EF4-FFF2-40B4-BE49-F238E27FC236}">
              <a16:creationId xmlns:a16="http://schemas.microsoft.com/office/drawing/2014/main" id="{3D209C5A-A15E-C7F5-7892-F42F7F8F8822}"/>
            </a:ext>
            <a:ext uri="{147F2762-F138-4A5C-976F-8EAC2B608ADB}">
              <a16:predDERef xmlns:a16="http://schemas.microsoft.com/office/drawing/2014/main" pred="{6593B144-078A-AC15-9269-06C4E58C4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778650" y="3943350"/>
          <a:ext cx="3771900" cy="2924175"/>
        </a:xfrm>
        <a:prstGeom prst="rect">
          <a:avLst/>
        </a:prstGeom>
      </xdr:spPr>
    </xdr:pic>
    <xdr:clientData/>
  </xdr:twoCellAnchor>
  <xdr:twoCellAnchor editAs="oneCell">
    <xdr:from>
      <xdr:col>243</xdr:col>
      <xdr:colOff>133350</xdr:colOff>
      <xdr:row>7</xdr:row>
      <xdr:rowOff>47625</xdr:rowOff>
    </xdr:from>
    <xdr:to>
      <xdr:col>249</xdr:col>
      <xdr:colOff>228599</xdr:colOff>
      <xdr:row>22</xdr:row>
      <xdr:rowOff>20956</xdr:rowOff>
    </xdr:to>
    <xdr:pic>
      <xdr:nvPicPr>
        <xdr:cNvPr id="182" name="Imagem 14">
          <a:extLst>
            <a:ext uri="{FF2B5EF4-FFF2-40B4-BE49-F238E27FC236}">
              <a16:creationId xmlns:a16="http://schemas.microsoft.com/office/drawing/2014/main" id="{CDDECB72-62E3-63C0-E240-3DC5C50FB3C1}"/>
            </a:ext>
            <a:ext uri="{147F2762-F138-4A5C-976F-8EAC2B608ADB}">
              <a16:predDERef xmlns:a16="http://schemas.microsoft.com/office/drawing/2014/main" pred="{3D209C5A-A15E-C7F5-7892-F42F7F8F8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7769125" y="952500"/>
          <a:ext cx="3752850" cy="2924175"/>
        </a:xfrm>
        <a:prstGeom prst="rect">
          <a:avLst/>
        </a:prstGeom>
      </xdr:spPr>
    </xdr:pic>
    <xdr:clientData/>
  </xdr:twoCellAnchor>
  <xdr:twoCellAnchor editAs="oneCell">
    <xdr:from>
      <xdr:col>259</xdr:col>
      <xdr:colOff>200025</xdr:colOff>
      <xdr:row>7</xdr:row>
      <xdr:rowOff>95250</xdr:rowOff>
    </xdr:from>
    <xdr:to>
      <xdr:col>265</xdr:col>
      <xdr:colOff>398146</xdr:colOff>
      <xdr:row>22</xdr:row>
      <xdr:rowOff>93346</xdr:rowOff>
    </xdr:to>
    <xdr:pic>
      <xdr:nvPicPr>
        <xdr:cNvPr id="180" name="Imagem 18">
          <a:extLst>
            <a:ext uri="{FF2B5EF4-FFF2-40B4-BE49-F238E27FC236}">
              <a16:creationId xmlns:a16="http://schemas.microsoft.com/office/drawing/2014/main" id="{A3ADBCD4-3560-593D-63FE-CDB53FEAB4E1}"/>
            </a:ext>
            <a:ext uri="{147F2762-F138-4A5C-976F-8EAC2B608ADB}">
              <a16:predDERef xmlns:a16="http://schemas.microsoft.com/office/drawing/2014/main" pred="{864827BF-4C56-9109-FA77-36174E80F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6350" y="1000125"/>
          <a:ext cx="3867150" cy="2971800"/>
        </a:xfrm>
        <a:prstGeom prst="rect">
          <a:avLst/>
        </a:prstGeom>
      </xdr:spPr>
    </xdr:pic>
    <xdr:clientData/>
  </xdr:twoCellAnchor>
  <xdr:twoCellAnchor editAs="oneCell">
    <xdr:from>
      <xdr:col>6</xdr:col>
      <xdr:colOff>608276</xdr:colOff>
      <xdr:row>4</xdr:row>
      <xdr:rowOff>126894</xdr:rowOff>
    </xdr:from>
    <xdr:to>
      <xdr:col>12</xdr:col>
      <xdr:colOff>186878</xdr:colOff>
      <xdr:row>21</xdr:row>
      <xdr:rowOff>57150</xdr:rowOff>
    </xdr:to>
    <xdr:pic>
      <xdr:nvPicPr>
        <xdr:cNvPr id="190" name="Imagem 5">
          <a:extLst>
            <a:ext uri="{FF2B5EF4-FFF2-40B4-BE49-F238E27FC236}">
              <a16:creationId xmlns:a16="http://schemas.microsoft.com/office/drawing/2014/main" id="{FFBBFD35-7D50-19AE-1654-703AB047E1FC}"/>
            </a:ext>
            <a:ext uri="{147F2762-F138-4A5C-976F-8EAC2B608ADB}">
              <a16:predDERef xmlns:a16="http://schemas.microsoft.com/office/drawing/2014/main" pred="{A3ADBCD4-3560-593D-63FE-CDB53FEAB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5057" y="865082"/>
          <a:ext cx="4555415" cy="3135418"/>
        </a:xfrm>
        <a:prstGeom prst="rect">
          <a:avLst/>
        </a:prstGeom>
      </xdr:spPr>
    </xdr:pic>
    <xdr:clientData/>
  </xdr:twoCellAnchor>
  <xdr:twoCellAnchor editAs="oneCell">
    <xdr:from>
      <xdr:col>6</xdr:col>
      <xdr:colOff>611082</xdr:colOff>
      <xdr:row>21</xdr:row>
      <xdr:rowOff>95305</xdr:rowOff>
    </xdr:from>
    <xdr:to>
      <xdr:col>12</xdr:col>
      <xdr:colOff>172085</xdr:colOff>
      <xdr:row>38</xdr:row>
      <xdr:rowOff>154781</xdr:rowOff>
    </xdr:to>
    <xdr:pic>
      <xdr:nvPicPr>
        <xdr:cNvPr id="191" name="Imagem 6">
          <a:extLst>
            <a:ext uri="{FF2B5EF4-FFF2-40B4-BE49-F238E27FC236}">
              <a16:creationId xmlns:a16="http://schemas.microsoft.com/office/drawing/2014/main" id="{41174493-870E-8424-D59F-7D983963F7E5}"/>
            </a:ext>
            <a:ext uri="{147F2762-F138-4A5C-976F-8EAC2B608ADB}">
              <a16:predDERef xmlns:a16="http://schemas.microsoft.com/office/drawing/2014/main" pred="{FFBBFD35-7D50-19AE-1654-703AB047E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337863" y="4048180"/>
          <a:ext cx="4534006" cy="3095570"/>
        </a:xfrm>
        <a:prstGeom prst="rect">
          <a:avLst/>
        </a:prstGeom>
      </xdr:spPr>
    </xdr:pic>
    <xdr:clientData/>
  </xdr:twoCellAnchor>
  <xdr:twoCellAnchor editAs="oneCell">
    <xdr:from>
      <xdr:col>36</xdr:col>
      <xdr:colOff>200025</xdr:colOff>
      <xdr:row>5</xdr:row>
      <xdr:rowOff>15076</xdr:rowOff>
    </xdr:from>
    <xdr:to>
      <xdr:col>40</xdr:col>
      <xdr:colOff>169068</xdr:colOff>
      <xdr:row>20</xdr:row>
      <xdr:rowOff>130910</xdr:rowOff>
    </xdr:to>
    <xdr:pic>
      <xdr:nvPicPr>
        <xdr:cNvPr id="192" name="Imagem 7">
          <a:extLst>
            <a:ext uri="{FF2B5EF4-FFF2-40B4-BE49-F238E27FC236}">
              <a16:creationId xmlns:a16="http://schemas.microsoft.com/office/drawing/2014/main" id="{4122F272-5A5C-86E4-A800-E765499543BF}"/>
            </a:ext>
            <a:ext uri="{147F2762-F138-4A5C-976F-8EAC2B608ADB}">
              <a16:predDERef xmlns:a16="http://schemas.microsoft.com/office/drawing/2014/main" pred="{41174493-870E-8424-D59F-7D983963F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412450" y="558001"/>
          <a:ext cx="4419600" cy="3035042"/>
        </a:xfrm>
        <a:prstGeom prst="rect">
          <a:avLst/>
        </a:prstGeom>
      </xdr:spPr>
    </xdr:pic>
    <xdr:clientData/>
  </xdr:twoCellAnchor>
  <xdr:twoCellAnchor editAs="oneCell">
    <xdr:from>
      <xdr:col>36</xdr:col>
      <xdr:colOff>135466</xdr:colOff>
      <xdr:row>21</xdr:row>
      <xdr:rowOff>143932</xdr:rowOff>
    </xdr:from>
    <xdr:to>
      <xdr:col>40</xdr:col>
      <xdr:colOff>320196</xdr:colOff>
      <xdr:row>39</xdr:row>
      <xdr:rowOff>59053</xdr:rowOff>
    </xdr:to>
    <xdr:pic>
      <xdr:nvPicPr>
        <xdr:cNvPr id="193" name="Imagem 8">
          <a:extLst>
            <a:ext uri="{FF2B5EF4-FFF2-40B4-BE49-F238E27FC236}">
              <a16:creationId xmlns:a16="http://schemas.microsoft.com/office/drawing/2014/main" id="{726669BE-09F4-E652-77D3-D621CC0C13C6}"/>
            </a:ext>
            <a:ext uri="{147F2762-F138-4A5C-976F-8EAC2B608ADB}">
              <a16:predDERef xmlns:a16="http://schemas.microsoft.com/office/drawing/2014/main" pred="{4122F272-5A5C-86E4-A800-E76549954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347891" y="3668182"/>
          <a:ext cx="4654337" cy="3170767"/>
        </a:xfrm>
        <a:prstGeom prst="rect">
          <a:avLst/>
        </a:prstGeom>
      </xdr:spPr>
    </xdr:pic>
    <xdr:clientData/>
  </xdr:twoCellAnchor>
  <xdr:twoCellAnchor editAs="oneCell">
    <xdr:from>
      <xdr:col>22</xdr:col>
      <xdr:colOff>62865</xdr:colOff>
      <xdr:row>3</xdr:row>
      <xdr:rowOff>167640</xdr:rowOff>
    </xdr:from>
    <xdr:to>
      <xdr:col>25</xdr:col>
      <xdr:colOff>608154</xdr:colOff>
      <xdr:row>20</xdr:row>
      <xdr:rowOff>130492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9947C965-B833-28D5-AA64-7AB356267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255365" y="727234"/>
          <a:ext cx="4140977" cy="3166109"/>
        </a:xfrm>
        <a:prstGeom prst="rect">
          <a:avLst/>
        </a:prstGeom>
      </xdr:spPr>
    </xdr:pic>
    <xdr:clientData/>
  </xdr:twoCellAnchor>
  <xdr:twoCellAnchor editAs="oneCell">
    <xdr:from>
      <xdr:col>22</xdr:col>
      <xdr:colOff>45244</xdr:colOff>
      <xdr:row>21</xdr:row>
      <xdr:rowOff>29528</xdr:rowOff>
    </xdr:from>
    <xdr:to>
      <xdr:col>25</xdr:col>
      <xdr:colOff>801738</xdr:colOff>
      <xdr:row>39</xdr:row>
      <xdr:rowOff>133349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3ED5259-9E0E-9D93-C93F-371807988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237744" y="3982403"/>
          <a:ext cx="4352182" cy="3328034"/>
        </a:xfrm>
        <a:prstGeom prst="rect">
          <a:avLst/>
        </a:prstGeom>
      </xdr:spPr>
    </xdr:pic>
    <xdr:clientData/>
  </xdr:twoCellAnchor>
  <xdr:twoCellAnchor editAs="oneCell">
    <xdr:from>
      <xdr:col>14</xdr:col>
      <xdr:colOff>583883</xdr:colOff>
      <xdr:row>50</xdr:row>
      <xdr:rowOff>222936</xdr:rowOff>
    </xdr:from>
    <xdr:to>
      <xdr:col>22</xdr:col>
      <xdr:colOff>16657</xdr:colOff>
      <xdr:row>70</xdr:row>
      <xdr:rowOff>22329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54F411E3-B2A5-7A68-4572-F55CC723B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501914" y="9866999"/>
          <a:ext cx="4711053" cy="3474138"/>
        </a:xfrm>
        <a:prstGeom prst="rect">
          <a:avLst/>
        </a:prstGeom>
      </xdr:spPr>
    </xdr:pic>
    <xdr:clientData/>
  </xdr:twoCellAnchor>
  <xdr:twoCellAnchor editAs="oneCell">
    <xdr:from>
      <xdr:col>22</xdr:col>
      <xdr:colOff>1104635</xdr:colOff>
      <xdr:row>50</xdr:row>
      <xdr:rowOff>213308</xdr:rowOff>
    </xdr:from>
    <xdr:to>
      <xdr:col>27</xdr:col>
      <xdr:colOff>416982</xdr:colOff>
      <xdr:row>70</xdr:row>
      <xdr:rowOff>16729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856FB5A6-041A-0227-9CC2-3FB929EA8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297135" y="9857371"/>
          <a:ext cx="4539191" cy="3466736"/>
        </a:xfrm>
        <a:prstGeom prst="rect">
          <a:avLst/>
        </a:prstGeom>
      </xdr:spPr>
    </xdr:pic>
    <xdr:clientData/>
  </xdr:twoCellAnchor>
  <xdr:twoCellAnchor editAs="oneCell">
    <xdr:from>
      <xdr:col>0</xdr:col>
      <xdr:colOff>194310</xdr:colOff>
      <xdr:row>50</xdr:row>
      <xdr:rowOff>191558</xdr:rowOff>
    </xdr:from>
    <xdr:to>
      <xdr:col>6</xdr:col>
      <xdr:colOff>55391</xdr:colOff>
      <xdr:row>69</xdr:row>
      <xdr:rowOff>55880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58C6B12A-7D0F-DFB6-01C7-92DD87010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4310" y="9835621"/>
          <a:ext cx="4584052" cy="3362378"/>
        </a:xfrm>
        <a:prstGeom prst="rect">
          <a:avLst/>
        </a:prstGeom>
      </xdr:spPr>
    </xdr:pic>
    <xdr:clientData/>
  </xdr:twoCellAnchor>
  <xdr:twoCellAnchor editAs="oneCell">
    <xdr:from>
      <xdr:col>6</xdr:col>
      <xdr:colOff>440269</xdr:colOff>
      <xdr:row>50</xdr:row>
      <xdr:rowOff>143933</xdr:rowOff>
    </xdr:from>
    <xdr:to>
      <xdr:col>11</xdr:col>
      <xdr:colOff>477271</xdr:colOff>
      <xdr:row>69</xdr:row>
      <xdr:rowOff>21802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D5E98A8B-048B-C2D7-9601-F2872FB40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588936" y="9897533"/>
          <a:ext cx="4408025" cy="3488267"/>
        </a:xfrm>
        <a:prstGeom prst="rect">
          <a:avLst/>
        </a:prstGeom>
      </xdr:spPr>
    </xdr:pic>
    <xdr:clientData/>
  </xdr:twoCellAnchor>
  <xdr:twoCellAnchor editAs="oneCell">
    <xdr:from>
      <xdr:col>31</xdr:col>
      <xdr:colOff>31645</xdr:colOff>
      <xdr:row>50</xdr:row>
      <xdr:rowOff>224313</xdr:rowOff>
    </xdr:from>
    <xdr:to>
      <xdr:col>36</xdr:col>
      <xdr:colOff>974396</xdr:colOff>
      <xdr:row>68</xdr:row>
      <xdr:rowOff>172667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32198F22-8ABB-599C-4EF3-1B434DAB0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879864" y="9868376"/>
          <a:ext cx="4359368" cy="3262101"/>
        </a:xfrm>
        <a:prstGeom prst="rect">
          <a:avLst/>
        </a:prstGeom>
      </xdr:spPr>
    </xdr:pic>
    <xdr:clientData/>
  </xdr:twoCellAnchor>
  <xdr:twoCellAnchor editAs="oneCell">
    <xdr:from>
      <xdr:col>37</xdr:col>
      <xdr:colOff>646535</xdr:colOff>
      <xdr:row>50</xdr:row>
      <xdr:rowOff>220925</xdr:rowOff>
    </xdr:from>
    <xdr:to>
      <xdr:col>43</xdr:col>
      <xdr:colOff>75986</xdr:colOff>
      <xdr:row>69</xdr:row>
      <xdr:rowOff>96080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0A6E224-B0F2-7979-A1D0-7351844A8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9138191" y="9864988"/>
          <a:ext cx="4465795" cy="3354161"/>
        </a:xfrm>
        <a:prstGeom prst="rect">
          <a:avLst/>
        </a:prstGeom>
      </xdr:spPr>
    </xdr:pic>
    <xdr:clientData/>
  </xdr:twoCellAnchor>
  <xdr:twoCellAnchor editAs="oneCell">
    <xdr:from>
      <xdr:col>180</xdr:col>
      <xdr:colOff>74824</xdr:colOff>
      <xdr:row>50</xdr:row>
      <xdr:rowOff>142030</xdr:rowOff>
    </xdr:from>
    <xdr:to>
      <xdr:col>185</xdr:col>
      <xdr:colOff>493618</xdr:colOff>
      <xdr:row>69</xdr:row>
      <xdr:rowOff>125148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74BD4AB0-2E50-BD0C-1952-4877CB1928F8}"/>
            </a:ext>
            <a:ext uri="{147F2762-F138-4A5C-976F-8EAC2B608ADB}">
              <a16:predDERef xmlns:a16="http://schemas.microsoft.com/office/drawing/2014/main" pred="{30A6E224-B0F2-7979-A1D0-7351844A8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4609674" y="9686080"/>
          <a:ext cx="4485969" cy="3516893"/>
        </a:xfrm>
        <a:prstGeom prst="rect">
          <a:avLst/>
        </a:prstGeom>
      </xdr:spPr>
    </xdr:pic>
    <xdr:clientData/>
  </xdr:twoCellAnchor>
  <xdr:twoCellAnchor editAs="oneCell">
    <xdr:from>
      <xdr:col>185</xdr:col>
      <xdr:colOff>549065</xdr:colOff>
      <xdr:row>50</xdr:row>
      <xdr:rowOff>138960</xdr:rowOff>
    </xdr:from>
    <xdr:to>
      <xdr:col>193</xdr:col>
      <xdr:colOff>302684</xdr:colOff>
      <xdr:row>69</xdr:row>
      <xdr:rowOff>107989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896F233E-921F-EC5D-7A7E-71FC18409503}"/>
            </a:ext>
            <a:ext uri="{147F2762-F138-4A5C-976F-8EAC2B608ADB}">
              <a16:predDERef xmlns:a16="http://schemas.microsoft.com/office/drawing/2014/main" pred="{74BD4AB0-2E50-BD0C-1952-4877CB192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9151090" y="9683010"/>
          <a:ext cx="4630419" cy="3502804"/>
        </a:xfrm>
        <a:prstGeom prst="rect">
          <a:avLst/>
        </a:prstGeom>
      </xdr:spPr>
    </xdr:pic>
    <xdr:clientData/>
  </xdr:twoCellAnchor>
  <xdr:twoCellAnchor editAs="oneCell">
    <xdr:from>
      <xdr:col>199</xdr:col>
      <xdr:colOff>471646</xdr:colOff>
      <xdr:row>51</xdr:row>
      <xdr:rowOff>33497</xdr:rowOff>
    </xdr:from>
    <xdr:to>
      <xdr:col>206</xdr:col>
      <xdr:colOff>493236</xdr:colOff>
      <xdr:row>69</xdr:row>
      <xdr:rowOff>106574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6D2B951F-7B12-2C19-F528-B20028F0778F}"/>
            </a:ext>
            <a:ext uri="{147F2762-F138-4A5C-976F-8EAC2B608ADB}">
              <a16:predDERef xmlns:a16="http://schemas.microsoft.com/office/drawing/2014/main" pred="{896F233E-921F-EC5D-7A7E-71FC18409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8655821" y="9806147"/>
          <a:ext cx="4288790" cy="3378252"/>
        </a:xfrm>
        <a:prstGeom prst="rect">
          <a:avLst/>
        </a:prstGeom>
      </xdr:spPr>
    </xdr:pic>
    <xdr:clientData/>
  </xdr:twoCellAnchor>
  <xdr:twoCellAnchor editAs="oneCell">
    <xdr:from>
      <xdr:col>194</xdr:col>
      <xdr:colOff>126366</xdr:colOff>
      <xdr:row>51</xdr:row>
      <xdr:rowOff>47785</xdr:rowOff>
    </xdr:from>
    <xdr:to>
      <xdr:col>199</xdr:col>
      <xdr:colOff>372323</xdr:colOff>
      <xdr:row>69</xdr:row>
      <xdr:rowOff>116351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148D762A-E52D-E6A7-1928-2C81CEAB287B}"/>
            </a:ext>
            <a:ext uri="{147F2762-F138-4A5C-976F-8EAC2B608ADB}">
              <a16:predDERef xmlns:a16="http://schemas.microsoft.com/office/drawing/2014/main" pred="{6D2B951F-7B12-2C19-F528-B20028F07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4214791" y="9820435"/>
          <a:ext cx="4341707" cy="3373741"/>
        </a:xfrm>
        <a:prstGeom prst="rect">
          <a:avLst/>
        </a:prstGeom>
      </xdr:spPr>
    </xdr:pic>
    <xdr:clientData/>
  </xdr:twoCellAnchor>
  <xdr:twoCellAnchor editAs="oneCell">
    <xdr:from>
      <xdr:col>213</xdr:col>
      <xdr:colOff>304409</xdr:colOff>
      <xdr:row>51</xdr:row>
      <xdr:rowOff>108214</xdr:rowOff>
    </xdr:from>
    <xdr:to>
      <xdr:col>220</xdr:col>
      <xdr:colOff>343376</xdr:colOff>
      <xdr:row>70</xdr:row>
      <xdr:rowOff>20139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79EE768D-1139-7D1E-29FC-81CEB6B1E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7302722" y="9799902"/>
          <a:ext cx="4289498" cy="3352831"/>
        </a:xfrm>
        <a:prstGeom prst="rect">
          <a:avLst/>
        </a:prstGeom>
      </xdr:spPr>
    </xdr:pic>
    <xdr:clientData/>
  </xdr:twoCellAnchor>
  <xdr:twoCellAnchor editAs="oneCell">
    <xdr:from>
      <xdr:col>207</xdr:col>
      <xdr:colOff>139136</xdr:colOff>
      <xdr:row>51</xdr:row>
      <xdr:rowOff>147706</xdr:rowOff>
    </xdr:from>
    <xdr:to>
      <xdr:col>213</xdr:col>
      <xdr:colOff>172507</xdr:colOff>
      <xdr:row>70</xdr:row>
      <xdr:rowOff>18097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DDB54BC5-AC14-62BA-FDE8-C52526EBF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2910730" y="9839394"/>
          <a:ext cx="4248660" cy="3318917"/>
        </a:xfrm>
        <a:prstGeom prst="rect">
          <a:avLst/>
        </a:prstGeom>
      </xdr:spPr>
    </xdr:pic>
    <xdr:clientData/>
  </xdr:twoCellAnchor>
  <xdr:twoCellAnchor editAs="oneCell">
    <xdr:from>
      <xdr:col>221</xdr:col>
      <xdr:colOff>214517</xdr:colOff>
      <xdr:row>50</xdr:row>
      <xdr:rowOff>164308</xdr:rowOff>
    </xdr:from>
    <xdr:to>
      <xdr:col>228</xdr:col>
      <xdr:colOff>74756</xdr:colOff>
      <xdr:row>69</xdr:row>
      <xdr:rowOff>132973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E7E0925E-C10B-AB2C-5502-9127DCE1D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2070580" y="9629777"/>
          <a:ext cx="4396520" cy="3464816"/>
        </a:xfrm>
        <a:prstGeom prst="rect">
          <a:avLst/>
        </a:prstGeom>
      </xdr:spPr>
    </xdr:pic>
    <xdr:clientData/>
  </xdr:twoCellAnchor>
  <xdr:twoCellAnchor editAs="oneCell">
    <xdr:from>
      <xdr:col>228</xdr:col>
      <xdr:colOff>374944</xdr:colOff>
      <xdr:row>50</xdr:row>
      <xdr:rowOff>214312</xdr:rowOff>
    </xdr:from>
    <xdr:to>
      <xdr:col>235</xdr:col>
      <xdr:colOff>517495</xdr:colOff>
      <xdr:row>69</xdr:row>
      <xdr:rowOff>134233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E8EEFDF8-EB79-97EF-D28D-DBBF0E7C5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86767288" y="9679781"/>
          <a:ext cx="4398797" cy="3408452"/>
        </a:xfrm>
        <a:prstGeom prst="rect">
          <a:avLst/>
        </a:prstGeom>
      </xdr:spPr>
    </xdr:pic>
    <xdr:clientData/>
  </xdr:twoCellAnchor>
  <xdr:twoCellAnchor editAs="oneCell">
    <xdr:from>
      <xdr:col>237</xdr:col>
      <xdr:colOff>129473</xdr:colOff>
      <xdr:row>50</xdr:row>
      <xdr:rowOff>208461</xdr:rowOff>
    </xdr:from>
    <xdr:to>
      <xdr:col>244</xdr:col>
      <xdr:colOff>211206</xdr:colOff>
      <xdr:row>70</xdr:row>
      <xdr:rowOff>98447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7DEC0560-D2B5-0938-3DB1-CEDCDCED9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1986786" y="9673930"/>
          <a:ext cx="4618014" cy="3562826"/>
        </a:xfrm>
        <a:prstGeom prst="rect">
          <a:avLst/>
        </a:prstGeom>
      </xdr:spPr>
    </xdr:pic>
    <xdr:clientData/>
  </xdr:twoCellAnchor>
  <xdr:twoCellAnchor editAs="oneCell">
    <xdr:from>
      <xdr:col>244</xdr:col>
      <xdr:colOff>406990</xdr:colOff>
      <xdr:row>50</xdr:row>
      <xdr:rowOff>203291</xdr:rowOff>
    </xdr:from>
    <xdr:to>
      <xdr:col>252</xdr:col>
      <xdr:colOff>173219</xdr:colOff>
      <xdr:row>70</xdr:row>
      <xdr:rowOff>94589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FB059157-96C5-562A-7A03-8CC8CD7FD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6800584" y="9668760"/>
          <a:ext cx="4616359" cy="3573663"/>
        </a:xfrm>
        <a:prstGeom prst="rect">
          <a:avLst/>
        </a:prstGeom>
      </xdr:spPr>
    </xdr:pic>
    <xdr:clientData/>
  </xdr:twoCellAnchor>
  <xdr:twoCellAnchor editAs="oneCell">
    <xdr:from>
      <xdr:col>253</xdr:col>
      <xdr:colOff>123553</xdr:colOff>
      <xdr:row>50</xdr:row>
      <xdr:rowOff>206216</xdr:rowOff>
    </xdr:from>
    <xdr:to>
      <xdr:col>260</xdr:col>
      <xdr:colOff>15716</xdr:colOff>
      <xdr:row>69</xdr:row>
      <xdr:rowOff>155912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B9CC360D-AD8C-000A-6142-AF93C3D0E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1982116" y="9671685"/>
          <a:ext cx="4460353" cy="3438227"/>
        </a:xfrm>
        <a:prstGeom prst="rect">
          <a:avLst/>
        </a:prstGeom>
      </xdr:spPr>
    </xdr:pic>
    <xdr:clientData/>
  </xdr:twoCellAnchor>
  <xdr:twoCellAnchor editAs="oneCell">
    <xdr:from>
      <xdr:col>260</xdr:col>
      <xdr:colOff>343240</xdr:colOff>
      <xdr:row>50</xdr:row>
      <xdr:rowOff>140836</xdr:rowOff>
    </xdr:from>
    <xdr:to>
      <xdr:col>267</xdr:col>
      <xdr:colOff>285501</xdr:colOff>
      <xdr:row>70</xdr:row>
      <xdr:rowOff>19526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8EB91C8A-79B5-BB6A-8BA7-2C3F3DFE0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6773803" y="9606305"/>
          <a:ext cx="4565696" cy="3536290"/>
        </a:xfrm>
        <a:prstGeom prst="rect">
          <a:avLst/>
        </a:prstGeom>
      </xdr:spPr>
    </xdr:pic>
    <xdr:clientData/>
  </xdr:twoCellAnchor>
  <xdr:twoCellAnchor editAs="oneCell">
    <xdr:from>
      <xdr:col>268</xdr:col>
      <xdr:colOff>176214</xdr:colOff>
      <xdr:row>50</xdr:row>
      <xdr:rowOff>190500</xdr:rowOff>
    </xdr:from>
    <xdr:to>
      <xdr:col>275</xdr:col>
      <xdr:colOff>516256</xdr:colOff>
      <xdr:row>70</xdr:row>
      <xdr:rowOff>18410</xdr:rowOff>
    </xdr:to>
    <xdr:pic>
      <xdr:nvPicPr>
        <xdr:cNvPr id="70" name="Imagem 69">
          <a:extLst>
            <a:ext uri="{FF2B5EF4-FFF2-40B4-BE49-F238E27FC236}">
              <a16:creationId xmlns:a16="http://schemas.microsoft.com/office/drawing/2014/main" id="{B5DA1541-C25D-121B-90D4-F2B32DA86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11833620" y="9655969"/>
          <a:ext cx="4600099" cy="3510275"/>
        </a:xfrm>
        <a:prstGeom prst="rect">
          <a:avLst/>
        </a:prstGeom>
      </xdr:spPr>
    </xdr:pic>
    <xdr:clientData/>
  </xdr:twoCellAnchor>
  <xdr:twoCellAnchor editAs="oneCell">
    <xdr:from>
      <xdr:col>276</xdr:col>
      <xdr:colOff>84773</xdr:colOff>
      <xdr:row>50</xdr:row>
      <xdr:rowOff>183766</xdr:rowOff>
    </xdr:from>
    <xdr:to>
      <xdr:col>283</xdr:col>
      <xdr:colOff>478043</xdr:colOff>
      <xdr:row>70</xdr:row>
      <xdr:rowOff>93822</xdr:rowOff>
    </xdr:to>
    <xdr:pic>
      <xdr:nvPicPr>
        <xdr:cNvPr id="71" name="Imagem 70">
          <a:extLst>
            <a:ext uri="{FF2B5EF4-FFF2-40B4-BE49-F238E27FC236}">
              <a16:creationId xmlns:a16="http://schemas.microsoft.com/office/drawing/2014/main" id="{06F0282F-85EE-0B21-4923-8933F6476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16599929" y="9649235"/>
          <a:ext cx="4643802" cy="3592421"/>
        </a:xfrm>
        <a:prstGeom prst="rect">
          <a:avLst/>
        </a:prstGeom>
      </xdr:spPr>
    </xdr:pic>
    <xdr:clientData/>
  </xdr:twoCellAnchor>
  <xdr:twoCellAnchor editAs="oneCell">
    <xdr:from>
      <xdr:col>50</xdr:col>
      <xdr:colOff>549796</xdr:colOff>
      <xdr:row>1</xdr:row>
      <xdr:rowOff>42523</xdr:rowOff>
    </xdr:from>
    <xdr:to>
      <xdr:col>54</xdr:col>
      <xdr:colOff>22384</xdr:colOff>
      <xdr:row>17</xdr:row>
      <xdr:rowOff>169898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1DF2A34-5DAC-BB1E-2087-BE59DAF14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9006984" y="221117"/>
          <a:ext cx="4258424" cy="3183471"/>
        </a:xfrm>
        <a:prstGeom prst="rect">
          <a:avLst/>
        </a:prstGeom>
      </xdr:spPr>
    </xdr:pic>
    <xdr:clientData/>
  </xdr:twoCellAnchor>
  <xdr:twoCellAnchor editAs="oneCell">
    <xdr:from>
      <xdr:col>50</xdr:col>
      <xdr:colOff>540679</xdr:colOff>
      <xdr:row>19</xdr:row>
      <xdr:rowOff>80960</xdr:rowOff>
    </xdr:from>
    <xdr:to>
      <xdr:col>54</xdr:col>
      <xdr:colOff>97153</xdr:colOff>
      <xdr:row>37</xdr:row>
      <xdr:rowOff>94994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F3E859-0010-57FF-20D1-895ABCDC7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8997867" y="3676648"/>
          <a:ext cx="4317545" cy="3238246"/>
        </a:xfrm>
        <a:prstGeom prst="rect">
          <a:avLst/>
        </a:prstGeom>
      </xdr:spPr>
    </xdr:pic>
    <xdr:clientData/>
  </xdr:twoCellAnchor>
  <xdr:twoCellAnchor editAs="oneCell">
    <xdr:from>
      <xdr:col>64</xdr:col>
      <xdr:colOff>576603</xdr:colOff>
      <xdr:row>0</xdr:row>
      <xdr:rowOff>0</xdr:rowOff>
    </xdr:from>
    <xdr:to>
      <xdr:col>68</xdr:col>
      <xdr:colOff>720567</xdr:colOff>
      <xdr:row>18</xdr:row>
      <xdr:rowOff>96589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DD5E4981-8F35-88A1-840E-4FCE7E589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701916" y="0"/>
          <a:ext cx="4420212" cy="3500348"/>
        </a:xfrm>
        <a:prstGeom prst="rect">
          <a:avLst/>
        </a:prstGeom>
      </xdr:spPr>
    </xdr:pic>
    <xdr:clientData/>
  </xdr:twoCellAnchor>
  <xdr:twoCellAnchor editAs="oneCell">
    <xdr:from>
      <xdr:col>64</xdr:col>
      <xdr:colOff>538776</xdr:colOff>
      <xdr:row>18</xdr:row>
      <xdr:rowOff>122668</xdr:rowOff>
    </xdr:from>
    <xdr:to>
      <xdr:col>68</xdr:col>
      <xdr:colOff>784384</xdr:colOff>
      <xdr:row>38</xdr:row>
      <xdr:rowOff>133476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875AF4C-79EB-3948-FC33-10870F20B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0664089" y="3539762"/>
          <a:ext cx="4531381" cy="3578873"/>
        </a:xfrm>
        <a:prstGeom prst="rect">
          <a:avLst/>
        </a:prstGeom>
      </xdr:spPr>
    </xdr:pic>
    <xdr:clientData/>
  </xdr:twoCellAnchor>
  <xdr:twoCellAnchor editAs="oneCell">
    <xdr:from>
      <xdr:col>79</xdr:col>
      <xdr:colOff>383586</xdr:colOff>
      <xdr:row>0</xdr:row>
      <xdr:rowOff>0</xdr:rowOff>
    </xdr:from>
    <xdr:to>
      <xdr:col>83</xdr:col>
      <xdr:colOff>210027</xdr:colOff>
      <xdr:row>19</xdr:row>
      <xdr:rowOff>18253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B6FF2727-5A85-8D8F-BE1C-839E6CA74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2057961" y="0"/>
          <a:ext cx="4585131" cy="3617751"/>
        </a:xfrm>
        <a:prstGeom prst="rect">
          <a:avLst/>
        </a:prstGeom>
      </xdr:spPr>
    </xdr:pic>
    <xdr:clientData/>
  </xdr:twoCellAnchor>
  <xdr:twoCellAnchor editAs="oneCell">
    <xdr:from>
      <xdr:col>79</xdr:col>
      <xdr:colOff>383585</xdr:colOff>
      <xdr:row>19</xdr:row>
      <xdr:rowOff>17416</xdr:rowOff>
    </xdr:from>
    <xdr:to>
      <xdr:col>83</xdr:col>
      <xdr:colOff>325756</xdr:colOff>
      <xdr:row>39</xdr:row>
      <xdr:rowOff>130759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849BCF54-369B-9A96-9411-FD1F413F5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2057960" y="3613104"/>
          <a:ext cx="4716101" cy="3689028"/>
        </a:xfrm>
        <a:prstGeom prst="rect">
          <a:avLst/>
        </a:prstGeom>
      </xdr:spPr>
    </xdr:pic>
    <xdr:clientData/>
  </xdr:twoCellAnchor>
  <xdr:twoCellAnchor editAs="oneCell">
    <xdr:from>
      <xdr:col>90</xdr:col>
      <xdr:colOff>390186</xdr:colOff>
      <xdr:row>0</xdr:row>
      <xdr:rowOff>67627</xdr:rowOff>
    </xdr:from>
    <xdr:to>
      <xdr:col>93</xdr:col>
      <xdr:colOff>662963</xdr:colOff>
      <xdr:row>18</xdr:row>
      <xdr:rowOff>97153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907F3554-8AA7-314C-0943-61842698C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4327999" y="67627"/>
          <a:ext cx="4338999" cy="3446620"/>
        </a:xfrm>
        <a:prstGeom prst="rect">
          <a:avLst/>
        </a:prstGeom>
      </xdr:spPr>
    </xdr:pic>
    <xdr:clientData/>
  </xdr:twoCellAnchor>
  <xdr:twoCellAnchor editAs="oneCell">
    <xdr:from>
      <xdr:col>90</xdr:col>
      <xdr:colOff>367598</xdr:colOff>
      <xdr:row>18</xdr:row>
      <xdr:rowOff>124370</xdr:rowOff>
    </xdr:from>
    <xdr:to>
      <xdr:col>93</xdr:col>
      <xdr:colOff>666751</xdr:colOff>
      <xdr:row>37</xdr:row>
      <xdr:rowOff>172579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FA12C417-79E6-A927-98E8-22EA5FB21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4305411" y="3541464"/>
          <a:ext cx="4371090" cy="3430060"/>
        </a:xfrm>
        <a:prstGeom prst="rect">
          <a:avLst/>
        </a:prstGeom>
      </xdr:spPr>
    </xdr:pic>
    <xdr:clientData/>
  </xdr:twoCellAnchor>
  <xdr:twoCellAnchor editAs="oneCell">
    <xdr:from>
      <xdr:col>101</xdr:col>
      <xdr:colOff>674642</xdr:colOff>
      <xdr:row>0</xdr:row>
      <xdr:rowOff>63138</xdr:rowOff>
    </xdr:from>
    <xdr:to>
      <xdr:col>105</xdr:col>
      <xdr:colOff>266679</xdr:colOff>
      <xdr:row>20</xdr:row>
      <xdr:rowOff>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A23F8EB7-E513-F1FA-8BDF-31F9DE2CE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7197361" y="63138"/>
          <a:ext cx="4568849" cy="3711143"/>
        </a:xfrm>
        <a:prstGeom prst="rect">
          <a:avLst/>
        </a:prstGeom>
      </xdr:spPr>
    </xdr:pic>
    <xdr:clientData/>
  </xdr:twoCellAnchor>
  <xdr:twoCellAnchor editAs="oneCell">
    <xdr:from>
      <xdr:col>101</xdr:col>
      <xdr:colOff>660831</xdr:colOff>
      <xdr:row>20</xdr:row>
      <xdr:rowOff>41840</xdr:rowOff>
    </xdr:from>
    <xdr:to>
      <xdr:col>105</xdr:col>
      <xdr:colOff>343500</xdr:colOff>
      <xdr:row>40</xdr:row>
      <xdr:rowOff>132874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EAB30C05-9268-FEAD-19A8-253FC9752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7183550" y="3816121"/>
          <a:ext cx="4669006" cy="3662909"/>
        </a:xfrm>
        <a:prstGeom prst="rect">
          <a:avLst/>
        </a:prstGeom>
      </xdr:spPr>
    </xdr:pic>
    <xdr:clientData/>
  </xdr:twoCellAnchor>
  <xdr:twoCellAnchor editAs="oneCell">
    <xdr:from>
      <xdr:col>115</xdr:col>
      <xdr:colOff>478564</xdr:colOff>
      <xdr:row>0</xdr:row>
      <xdr:rowOff>33134</xdr:rowOff>
    </xdr:from>
    <xdr:to>
      <xdr:col>119</xdr:col>
      <xdr:colOff>629127</xdr:colOff>
      <xdr:row>18</xdr:row>
      <xdr:rowOff>134194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B8568453-D763-9E87-1770-D3DB2D4EA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0741095" y="33134"/>
          <a:ext cx="4448719" cy="3502914"/>
        </a:xfrm>
        <a:prstGeom prst="rect">
          <a:avLst/>
        </a:prstGeom>
      </xdr:spPr>
    </xdr:pic>
    <xdr:clientData/>
  </xdr:twoCellAnchor>
  <xdr:twoCellAnchor editAs="oneCell">
    <xdr:from>
      <xdr:col>115</xdr:col>
      <xdr:colOff>494280</xdr:colOff>
      <xdr:row>18</xdr:row>
      <xdr:rowOff>150973</xdr:rowOff>
    </xdr:from>
    <xdr:to>
      <xdr:col>119</xdr:col>
      <xdr:colOff>778591</xdr:colOff>
      <xdr:row>38</xdr:row>
      <xdr:rowOff>152876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CEBCA3-1AE9-526E-56F5-859BEC9E7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0756811" y="3568067"/>
          <a:ext cx="4588182" cy="3573778"/>
        </a:xfrm>
        <a:prstGeom prst="rect">
          <a:avLst/>
        </a:prstGeom>
      </xdr:spPr>
    </xdr:pic>
    <xdr:clientData/>
  </xdr:twoCellAnchor>
  <xdr:twoCellAnchor editAs="oneCell">
    <xdr:from>
      <xdr:col>127</xdr:col>
      <xdr:colOff>651034</xdr:colOff>
      <xdr:row>0</xdr:row>
      <xdr:rowOff>0</xdr:rowOff>
    </xdr:from>
    <xdr:to>
      <xdr:col>132</xdr:col>
      <xdr:colOff>98107</xdr:colOff>
      <xdr:row>18</xdr:row>
      <xdr:rowOff>134066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4D3BCD70-981A-518D-D06D-12E4416DF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3950909" y="0"/>
          <a:ext cx="4460557" cy="3541635"/>
        </a:xfrm>
        <a:prstGeom prst="rect">
          <a:avLst/>
        </a:prstGeom>
      </xdr:spPr>
    </xdr:pic>
    <xdr:clientData/>
  </xdr:twoCellAnchor>
  <xdr:twoCellAnchor editAs="oneCell">
    <xdr:from>
      <xdr:col>127</xdr:col>
      <xdr:colOff>648720</xdr:colOff>
      <xdr:row>19</xdr:row>
      <xdr:rowOff>3606</xdr:rowOff>
    </xdr:from>
    <xdr:to>
      <xdr:col>132</xdr:col>
      <xdr:colOff>60007</xdr:colOff>
      <xdr:row>38</xdr:row>
      <xdr:rowOff>115698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9F8BCCE6-68BE-1FAB-C376-FF826FBCB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3948595" y="3599294"/>
          <a:ext cx="4411436" cy="3505373"/>
        </a:xfrm>
        <a:prstGeom prst="rect">
          <a:avLst/>
        </a:prstGeom>
      </xdr:spPr>
    </xdr:pic>
    <xdr:clientData/>
  </xdr:twoCellAnchor>
  <xdr:twoCellAnchor editAs="oneCell">
    <xdr:from>
      <xdr:col>151</xdr:col>
      <xdr:colOff>663824</xdr:colOff>
      <xdr:row>0</xdr:row>
      <xdr:rowOff>53136</xdr:rowOff>
    </xdr:from>
    <xdr:to>
      <xdr:col>156</xdr:col>
      <xdr:colOff>899159</xdr:colOff>
      <xdr:row>20</xdr:row>
      <xdr:rowOff>98346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F1F0FA55-5545-E971-54C4-D9E40993D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37145168" y="53136"/>
          <a:ext cx="4942114" cy="3823301"/>
        </a:xfrm>
        <a:prstGeom prst="rect">
          <a:avLst/>
        </a:prstGeom>
      </xdr:spPr>
    </xdr:pic>
    <xdr:clientData/>
  </xdr:twoCellAnchor>
  <xdr:twoCellAnchor editAs="oneCell">
    <xdr:from>
      <xdr:col>151</xdr:col>
      <xdr:colOff>668247</xdr:colOff>
      <xdr:row>20</xdr:row>
      <xdr:rowOff>114367</xdr:rowOff>
    </xdr:from>
    <xdr:to>
      <xdr:col>157</xdr:col>
      <xdr:colOff>15715</xdr:colOff>
      <xdr:row>42</xdr:row>
      <xdr:rowOff>111599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B66F12B5-1F67-A45B-D030-03A634880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7149591" y="3888648"/>
          <a:ext cx="4987221" cy="3926295"/>
        </a:xfrm>
        <a:prstGeom prst="rect">
          <a:avLst/>
        </a:prstGeom>
      </xdr:spPr>
    </xdr:pic>
    <xdr:clientData/>
  </xdr:twoCellAnchor>
  <xdr:twoCellAnchor editAs="oneCell">
    <xdr:from>
      <xdr:col>164</xdr:col>
      <xdr:colOff>48712</xdr:colOff>
      <xdr:row>1</xdr:row>
      <xdr:rowOff>153487</xdr:rowOff>
    </xdr:from>
    <xdr:to>
      <xdr:col>168</xdr:col>
      <xdr:colOff>973609</xdr:colOff>
      <xdr:row>21</xdr:row>
      <xdr:rowOff>35719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3A2823C2-D629-11F1-22B7-2D80959B1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49210212" y="332081"/>
          <a:ext cx="4696797" cy="3656513"/>
        </a:xfrm>
        <a:prstGeom prst="rect">
          <a:avLst/>
        </a:prstGeom>
      </xdr:spPr>
    </xdr:pic>
    <xdr:clientData/>
  </xdr:twoCellAnchor>
  <xdr:twoCellAnchor editAs="oneCell">
    <xdr:from>
      <xdr:col>164</xdr:col>
      <xdr:colOff>111374</xdr:colOff>
      <xdr:row>21</xdr:row>
      <xdr:rowOff>126273</xdr:rowOff>
    </xdr:from>
    <xdr:to>
      <xdr:col>168</xdr:col>
      <xdr:colOff>1049179</xdr:colOff>
      <xdr:row>42</xdr:row>
      <xdr:rowOff>22678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777C3D8A-F87C-7AC4-9F89-55712ADCD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49272874" y="4079148"/>
          <a:ext cx="4688750" cy="3639254"/>
        </a:xfrm>
        <a:prstGeom prst="rect">
          <a:avLst/>
        </a:prstGeom>
      </xdr:spPr>
    </xdr:pic>
    <xdr:clientData/>
  </xdr:twoCellAnchor>
  <xdr:twoCellAnchor editAs="oneCell">
    <xdr:from>
      <xdr:col>140</xdr:col>
      <xdr:colOff>259133</xdr:colOff>
      <xdr:row>0</xdr:row>
      <xdr:rowOff>117743</xdr:rowOff>
    </xdr:from>
    <xdr:to>
      <xdr:col>143</xdr:col>
      <xdr:colOff>746531</xdr:colOff>
      <xdr:row>16</xdr:row>
      <xdr:rowOff>92395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39E4E8B2-B3A2-EF71-EEE5-A6DDCADA6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5929602" y="117743"/>
          <a:ext cx="3999742" cy="3028843"/>
        </a:xfrm>
        <a:prstGeom prst="rect">
          <a:avLst/>
        </a:prstGeom>
      </xdr:spPr>
    </xdr:pic>
    <xdr:clientData/>
  </xdr:twoCellAnchor>
  <xdr:twoCellAnchor editAs="oneCell">
    <xdr:from>
      <xdr:col>140</xdr:col>
      <xdr:colOff>277495</xdr:colOff>
      <xdr:row>17</xdr:row>
      <xdr:rowOff>28047</xdr:rowOff>
    </xdr:from>
    <xdr:to>
      <xdr:col>143</xdr:col>
      <xdr:colOff>782372</xdr:colOff>
      <xdr:row>34</xdr:row>
      <xdr:rowOff>174841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D130C503-9232-76B3-E933-B4EDD8E55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5947964" y="3266547"/>
          <a:ext cx="3994361" cy="3175268"/>
        </a:xfrm>
        <a:prstGeom prst="rect">
          <a:avLst/>
        </a:prstGeom>
      </xdr:spPr>
    </xdr:pic>
    <xdr:clientData/>
  </xdr:twoCellAnchor>
  <xdr:twoCellAnchor editAs="oneCell">
    <xdr:from>
      <xdr:col>108</xdr:col>
      <xdr:colOff>903499</xdr:colOff>
      <xdr:row>72</xdr:row>
      <xdr:rowOff>165948</xdr:rowOff>
    </xdr:from>
    <xdr:to>
      <xdr:col>113</xdr:col>
      <xdr:colOff>136684</xdr:colOff>
      <xdr:row>93</xdr:row>
      <xdr:rowOff>18958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445F30BB-4F5A-977E-14E1-6A14E70D5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24812" y="14012917"/>
          <a:ext cx="4511463" cy="3599669"/>
        </a:xfrm>
        <a:prstGeom prst="rect">
          <a:avLst/>
        </a:prstGeom>
      </xdr:spPr>
    </xdr:pic>
    <xdr:clientData/>
  </xdr:twoCellAnchor>
  <xdr:twoCellAnchor editAs="oneCell">
    <xdr:from>
      <xdr:col>114</xdr:col>
      <xdr:colOff>443337</xdr:colOff>
      <xdr:row>72</xdr:row>
      <xdr:rowOff>171026</xdr:rowOff>
    </xdr:from>
    <xdr:to>
      <xdr:col>118</xdr:col>
      <xdr:colOff>1008222</xdr:colOff>
      <xdr:row>93</xdr:row>
      <xdr:rowOff>60281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AF11839B-B58F-FC97-79CC-C02A92B59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979712" y="14017995"/>
          <a:ext cx="4765410" cy="3643534"/>
        </a:xfrm>
        <a:prstGeom prst="rect">
          <a:avLst/>
        </a:prstGeom>
      </xdr:spPr>
    </xdr:pic>
    <xdr:clientData/>
  </xdr:twoCellAnchor>
  <xdr:twoCellAnchor editAs="oneCell">
    <xdr:from>
      <xdr:col>95</xdr:col>
      <xdr:colOff>895880</xdr:colOff>
      <xdr:row>73</xdr:row>
      <xdr:rowOff>32069</xdr:rowOff>
    </xdr:from>
    <xdr:to>
      <xdr:col>100</xdr:col>
      <xdr:colOff>437198</xdr:colOff>
      <xdr:row>93</xdr:row>
      <xdr:rowOff>94565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E09395EE-55B4-AD3D-84EC-8AB42971A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1620255" y="14057632"/>
          <a:ext cx="4414308" cy="3641991"/>
        </a:xfrm>
        <a:prstGeom prst="rect">
          <a:avLst/>
        </a:prstGeom>
      </xdr:spPr>
    </xdr:pic>
    <xdr:clientData/>
  </xdr:twoCellAnchor>
  <xdr:twoCellAnchor editAs="oneCell">
    <xdr:from>
      <xdr:col>101</xdr:col>
      <xdr:colOff>624894</xdr:colOff>
      <xdr:row>73</xdr:row>
      <xdr:rowOff>97313</xdr:rowOff>
    </xdr:from>
    <xdr:to>
      <xdr:col>105</xdr:col>
      <xdr:colOff>226220</xdr:colOff>
      <xdr:row>93</xdr:row>
      <xdr:rowOff>78115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B082F921-981A-ADBC-56ED-9022C5282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7147613" y="14122876"/>
          <a:ext cx="4578138" cy="3552677"/>
        </a:xfrm>
        <a:prstGeom prst="rect">
          <a:avLst/>
        </a:prstGeom>
      </xdr:spPr>
    </xdr:pic>
    <xdr:clientData/>
  </xdr:twoCellAnchor>
  <xdr:twoCellAnchor editAs="oneCell">
    <xdr:from>
      <xdr:col>126</xdr:col>
      <xdr:colOff>931636</xdr:colOff>
      <xdr:row>72</xdr:row>
      <xdr:rowOff>139173</xdr:rowOff>
    </xdr:from>
    <xdr:to>
      <xdr:col>131</xdr:col>
      <xdr:colOff>572858</xdr:colOff>
      <xdr:row>93</xdr:row>
      <xdr:rowOff>19526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5128BE6E-0CD7-9133-320D-8F5292394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3290917" y="13986142"/>
          <a:ext cx="4629941" cy="3627012"/>
        </a:xfrm>
        <a:prstGeom prst="rect">
          <a:avLst/>
        </a:prstGeom>
      </xdr:spPr>
    </xdr:pic>
    <xdr:clientData/>
  </xdr:twoCellAnchor>
  <xdr:twoCellAnchor editAs="oneCell">
    <xdr:from>
      <xdr:col>121</xdr:col>
      <xdr:colOff>660718</xdr:colOff>
      <xdr:row>72</xdr:row>
      <xdr:rowOff>92496</xdr:rowOff>
    </xdr:from>
    <xdr:to>
      <xdr:col>126</xdr:col>
      <xdr:colOff>549926</xdr:colOff>
      <xdr:row>93</xdr:row>
      <xdr:rowOff>20001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83E1806A-8231-2C55-69C2-D3E1CE069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8317031" y="13939465"/>
          <a:ext cx="4595986" cy="3674164"/>
        </a:xfrm>
        <a:prstGeom prst="rect">
          <a:avLst/>
        </a:prstGeom>
      </xdr:spPr>
    </xdr:pic>
    <xdr:clientData/>
  </xdr:twoCellAnchor>
  <xdr:twoCellAnchor editAs="oneCell">
    <xdr:from>
      <xdr:col>134</xdr:col>
      <xdr:colOff>585576</xdr:colOff>
      <xdr:row>72</xdr:row>
      <xdr:rowOff>152296</xdr:rowOff>
    </xdr:from>
    <xdr:to>
      <xdr:col>139</xdr:col>
      <xdr:colOff>552926</xdr:colOff>
      <xdr:row>93</xdr:row>
      <xdr:rowOff>20024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5D00386A-8A12-6FAA-0D60-A03529827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0755357" y="13999265"/>
          <a:ext cx="4656984" cy="3614387"/>
        </a:xfrm>
        <a:prstGeom prst="rect">
          <a:avLst/>
        </a:prstGeom>
      </xdr:spPr>
    </xdr:pic>
    <xdr:clientData/>
  </xdr:twoCellAnchor>
  <xdr:twoCellAnchor editAs="oneCell">
    <xdr:from>
      <xdr:col>139</xdr:col>
      <xdr:colOff>777715</xdr:colOff>
      <xdr:row>72</xdr:row>
      <xdr:rowOff>137161</xdr:rowOff>
    </xdr:from>
    <xdr:to>
      <xdr:col>143</xdr:col>
      <xdr:colOff>857248</xdr:colOff>
      <xdr:row>93</xdr:row>
      <xdr:rowOff>53912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78623E1-F2D9-A44A-BF3E-4EC1E64E5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5650465" y="13984130"/>
          <a:ext cx="4536281" cy="3671030"/>
        </a:xfrm>
        <a:prstGeom prst="rect">
          <a:avLst/>
        </a:prstGeom>
      </xdr:spPr>
    </xdr:pic>
    <xdr:clientData/>
  </xdr:twoCellAnchor>
  <xdr:twoCellAnchor editAs="oneCell">
    <xdr:from>
      <xdr:col>84</xdr:col>
      <xdr:colOff>506254</xdr:colOff>
      <xdr:row>72</xdr:row>
      <xdr:rowOff>138787</xdr:rowOff>
    </xdr:from>
    <xdr:to>
      <xdr:col>88</xdr:col>
      <xdr:colOff>746285</xdr:colOff>
      <xdr:row>93</xdr:row>
      <xdr:rowOff>53405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A5558AE8-F8A9-C8CF-462B-01CEA562B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8300442" y="13985756"/>
          <a:ext cx="4700588" cy="3661277"/>
        </a:xfrm>
        <a:prstGeom prst="rect">
          <a:avLst/>
        </a:prstGeom>
      </xdr:spPr>
    </xdr:pic>
    <xdr:clientData/>
  </xdr:twoCellAnchor>
  <xdr:twoCellAnchor editAs="oneCell">
    <xdr:from>
      <xdr:col>89</xdr:col>
      <xdr:colOff>752000</xdr:colOff>
      <xdr:row>72</xdr:row>
      <xdr:rowOff>117159</xdr:rowOff>
    </xdr:from>
    <xdr:to>
      <xdr:col>93</xdr:col>
      <xdr:colOff>436722</xdr:colOff>
      <xdr:row>93</xdr:row>
      <xdr:rowOff>20058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1315F73D-AC1C-AE1B-6D80-49F44789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3844469" y="13964128"/>
          <a:ext cx="4617243" cy="3638128"/>
        </a:xfrm>
        <a:prstGeom prst="rect">
          <a:avLst/>
        </a:prstGeom>
      </xdr:spPr>
    </xdr:pic>
    <xdr:clientData/>
  </xdr:twoCellAnchor>
  <xdr:twoCellAnchor editAs="oneCell">
    <xdr:from>
      <xdr:col>73</xdr:col>
      <xdr:colOff>81439</xdr:colOff>
      <xdr:row>72</xdr:row>
      <xdr:rowOff>63340</xdr:rowOff>
    </xdr:from>
    <xdr:to>
      <xdr:col>79</xdr:col>
      <xdr:colOff>1012224</xdr:colOff>
      <xdr:row>94</xdr:row>
      <xdr:rowOff>21018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D33C5FA6-F157-A037-3052-9273A951F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7910095" y="13910309"/>
          <a:ext cx="4782219" cy="3879121"/>
        </a:xfrm>
        <a:prstGeom prst="rect">
          <a:avLst/>
        </a:prstGeom>
      </xdr:spPr>
    </xdr:pic>
    <xdr:clientData/>
  </xdr:twoCellAnchor>
  <xdr:twoCellAnchor editAs="oneCell">
    <xdr:from>
      <xdr:col>134</xdr:col>
      <xdr:colOff>465456</xdr:colOff>
      <xdr:row>94</xdr:row>
      <xdr:rowOff>20796</xdr:rowOff>
    </xdr:from>
    <xdr:to>
      <xdr:col>139</xdr:col>
      <xdr:colOff>418608</xdr:colOff>
      <xdr:row>114</xdr:row>
      <xdr:rowOff>101600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634FEAA-14FE-B6A2-9191-050401EA3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0874156" y="17559496"/>
          <a:ext cx="4652152" cy="3713004"/>
        </a:xfrm>
        <a:prstGeom prst="rect">
          <a:avLst/>
        </a:prstGeom>
      </xdr:spPr>
    </xdr:pic>
    <xdr:clientData/>
  </xdr:twoCellAnchor>
  <xdr:twoCellAnchor editAs="oneCell">
    <xdr:from>
      <xdr:col>139</xdr:col>
      <xdr:colOff>702469</xdr:colOff>
      <xdr:row>94</xdr:row>
      <xdr:rowOff>0</xdr:rowOff>
    </xdr:from>
    <xdr:to>
      <xdr:col>144</xdr:col>
      <xdr:colOff>219340</xdr:colOff>
      <xdr:row>115</xdr:row>
      <xdr:rowOff>37483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70F35DB0-E7E0-74CF-D554-D6F8E6B21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5575219" y="17776031"/>
          <a:ext cx="4896274" cy="3871295"/>
        </a:xfrm>
        <a:prstGeom prst="rect">
          <a:avLst/>
        </a:prstGeom>
      </xdr:spPr>
    </xdr:pic>
    <xdr:clientData/>
  </xdr:twoCellAnchor>
  <xdr:twoCellAnchor editAs="oneCell">
    <xdr:from>
      <xdr:col>121</xdr:col>
      <xdr:colOff>607219</xdr:colOff>
      <xdr:row>93</xdr:row>
      <xdr:rowOff>154781</xdr:rowOff>
    </xdr:from>
    <xdr:to>
      <xdr:col>126</xdr:col>
      <xdr:colOff>669132</xdr:colOff>
      <xdr:row>114</xdr:row>
      <xdr:rowOff>155765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750CBA7C-9CCB-CC9A-0BB7-9465EF01A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8263532" y="17752219"/>
          <a:ext cx="4774406" cy="3822890"/>
        </a:xfrm>
        <a:prstGeom prst="rect">
          <a:avLst/>
        </a:prstGeom>
      </xdr:spPr>
    </xdr:pic>
    <xdr:clientData/>
  </xdr:twoCellAnchor>
  <xdr:twoCellAnchor editAs="oneCell">
    <xdr:from>
      <xdr:col>126</xdr:col>
      <xdr:colOff>928688</xdr:colOff>
      <xdr:row>94</xdr:row>
      <xdr:rowOff>11906</xdr:rowOff>
    </xdr:from>
    <xdr:to>
      <xdr:col>131</xdr:col>
      <xdr:colOff>701229</xdr:colOff>
      <xdr:row>115</xdr:row>
      <xdr:rowOff>57214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34F1B2CD-6F3D-576F-F6DA-0E0DE77AA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3287969" y="17787937"/>
          <a:ext cx="4761260" cy="3863880"/>
        </a:xfrm>
        <a:prstGeom prst="rect">
          <a:avLst/>
        </a:prstGeom>
      </xdr:spPr>
    </xdr:pic>
    <xdr:clientData/>
  </xdr:twoCellAnchor>
  <xdr:twoCellAnchor editAs="oneCell">
    <xdr:from>
      <xdr:col>108</xdr:col>
      <xdr:colOff>874872</xdr:colOff>
      <xdr:row>93</xdr:row>
      <xdr:rowOff>120969</xdr:rowOff>
    </xdr:from>
    <xdr:to>
      <xdr:col>113</xdr:col>
      <xdr:colOff>380792</xdr:colOff>
      <xdr:row>114</xdr:row>
      <xdr:rowOff>135255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6F4F94A5-4260-4F51-4AB0-19489E40B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196185" y="17718407"/>
          <a:ext cx="4780388" cy="3840002"/>
        </a:xfrm>
        <a:prstGeom prst="rect">
          <a:avLst/>
        </a:prstGeom>
      </xdr:spPr>
    </xdr:pic>
    <xdr:clientData/>
  </xdr:twoCellAnchor>
  <xdr:twoCellAnchor editAs="oneCell">
    <xdr:from>
      <xdr:col>114</xdr:col>
      <xdr:colOff>333375</xdr:colOff>
      <xdr:row>94</xdr:row>
      <xdr:rowOff>13810</xdr:rowOff>
    </xdr:from>
    <xdr:to>
      <xdr:col>119</xdr:col>
      <xdr:colOff>79534</xdr:colOff>
      <xdr:row>115</xdr:row>
      <xdr:rowOff>75700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5CE3EC8B-100A-05F4-D273-7B0C9EBE6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0869750" y="17789841"/>
          <a:ext cx="4984909" cy="3895702"/>
        </a:xfrm>
        <a:prstGeom prst="rect">
          <a:avLst/>
        </a:prstGeom>
      </xdr:spPr>
    </xdr:pic>
    <xdr:clientData/>
  </xdr:twoCellAnchor>
  <xdr:twoCellAnchor editAs="oneCell">
    <xdr:from>
      <xdr:col>95</xdr:col>
      <xdr:colOff>642939</xdr:colOff>
      <xdr:row>93</xdr:row>
      <xdr:rowOff>170497</xdr:rowOff>
    </xdr:from>
    <xdr:to>
      <xdr:col>100</xdr:col>
      <xdr:colOff>665915</xdr:colOff>
      <xdr:row>115</xdr:row>
      <xdr:rowOff>56197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528A342C-0F7A-F74D-ADBD-9D887A89C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1367314" y="17767935"/>
          <a:ext cx="4888346" cy="3909536"/>
        </a:xfrm>
        <a:prstGeom prst="rect">
          <a:avLst/>
        </a:prstGeom>
      </xdr:spPr>
    </xdr:pic>
    <xdr:clientData/>
  </xdr:twoCellAnchor>
  <xdr:twoCellAnchor editAs="oneCell">
    <xdr:from>
      <xdr:col>101</xdr:col>
      <xdr:colOff>476251</xdr:colOff>
      <xdr:row>93</xdr:row>
      <xdr:rowOff>154781</xdr:rowOff>
    </xdr:from>
    <xdr:to>
      <xdr:col>105</xdr:col>
      <xdr:colOff>441008</xdr:colOff>
      <xdr:row>115</xdr:row>
      <xdr:rowOff>40125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CE3FB592-D35E-1A25-4220-1825E09B6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6998970" y="17752219"/>
          <a:ext cx="4951094" cy="3897750"/>
        </a:xfrm>
        <a:prstGeom prst="rect">
          <a:avLst/>
        </a:prstGeom>
      </xdr:spPr>
    </xdr:pic>
    <xdr:clientData/>
  </xdr:twoCellAnchor>
  <xdr:twoCellAnchor editAs="oneCell">
    <xdr:from>
      <xdr:col>84</xdr:col>
      <xdr:colOff>361476</xdr:colOff>
      <xdr:row>93</xdr:row>
      <xdr:rowOff>59531</xdr:rowOff>
    </xdr:from>
    <xdr:to>
      <xdr:col>89</xdr:col>
      <xdr:colOff>1564</xdr:colOff>
      <xdr:row>115</xdr:row>
      <xdr:rowOff>1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B0F59C94-8968-DAC1-56F0-17C8039D5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8155664" y="17656969"/>
          <a:ext cx="4936464" cy="3952876"/>
        </a:xfrm>
        <a:prstGeom prst="rect">
          <a:avLst/>
        </a:prstGeom>
      </xdr:spPr>
    </xdr:pic>
    <xdr:clientData/>
  </xdr:twoCellAnchor>
  <xdr:twoCellAnchor editAs="oneCell">
    <xdr:from>
      <xdr:col>89</xdr:col>
      <xdr:colOff>448151</xdr:colOff>
      <xdr:row>93</xdr:row>
      <xdr:rowOff>79533</xdr:rowOff>
    </xdr:from>
    <xdr:to>
      <xdr:col>93</xdr:col>
      <xdr:colOff>702122</xdr:colOff>
      <xdr:row>115</xdr:row>
      <xdr:rowOff>53816</xdr:rowOff>
    </xdr:to>
    <xdr:pic>
      <xdr:nvPicPr>
        <xdr:cNvPr id="72" name="Imagem 71">
          <a:extLst>
            <a:ext uri="{FF2B5EF4-FFF2-40B4-BE49-F238E27FC236}">
              <a16:creationId xmlns:a16="http://schemas.microsoft.com/office/drawing/2014/main" id="{84C113EB-6A31-F215-7006-84A4865A1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73540620" y="17676971"/>
          <a:ext cx="5171252" cy="3994309"/>
        </a:xfrm>
        <a:prstGeom prst="rect">
          <a:avLst/>
        </a:prstGeom>
      </xdr:spPr>
    </xdr:pic>
    <xdr:clientData/>
  </xdr:twoCellAnchor>
  <xdr:twoCellAnchor editAs="oneCell">
    <xdr:from>
      <xdr:col>73</xdr:col>
      <xdr:colOff>170498</xdr:colOff>
      <xdr:row>94</xdr:row>
      <xdr:rowOff>67153</xdr:rowOff>
    </xdr:from>
    <xdr:to>
      <xdr:col>79</xdr:col>
      <xdr:colOff>974408</xdr:colOff>
      <xdr:row>114</xdr:row>
      <xdr:rowOff>135576</xdr:rowOff>
    </xdr:to>
    <xdr:pic>
      <xdr:nvPicPr>
        <xdr:cNvPr id="73" name="Imagem 72">
          <a:extLst>
            <a:ext uri="{FF2B5EF4-FFF2-40B4-BE49-F238E27FC236}">
              <a16:creationId xmlns:a16="http://schemas.microsoft.com/office/drawing/2014/main" id="{6AEC47CC-1A7E-A059-B178-A6BB537D9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7999154" y="17843184"/>
          <a:ext cx="4657249" cy="3719355"/>
        </a:xfrm>
        <a:prstGeom prst="rect">
          <a:avLst/>
        </a:prstGeom>
      </xdr:spPr>
    </xdr:pic>
    <xdr:clientData/>
  </xdr:twoCellAnchor>
  <xdr:twoCellAnchor editAs="oneCell">
    <xdr:from>
      <xdr:col>80</xdr:col>
      <xdr:colOff>135256</xdr:colOff>
      <xdr:row>94</xdr:row>
      <xdr:rowOff>66200</xdr:rowOff>
    </xdr:from>
    <xdr:to>
      <xdr:col>83</xdr:col>
      <xdr:colOff>1200627</xdr:colOff>
      <xdr:row>114</xdr:row>
      <xdr:rowOff>170553</xdr:rowOff>
    </xdr:to>
    <xdr:pic>
      <xdr:nvPicPr>
        <xdr:cNvPr id="74" name="Imagem 73">
          <a:extLst>
            <a:ext uri="{FF2B5EF4-FFF2-40B4-BE49-F238E27FC236}">
              <a16:creationId xmlns:a16="http://schemas.microsoft.com/office/drawing/2014/main" id="{D4B43386-E14F-DD5B-612B-7BDEA6EF3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2857381" y="17842231"/>
          <a:ext cx="4783931" cy="3761000"/>
        </a:xfrm>
        <a:prstGeom prst="rect">
          <a:avLst/>
        </a:prstGeom>
      </xdr:spPr>
    </xdr:pic>
    <xdr:clientData/>
  </xdr:twoCellAnchor>
  <xdr:twoCellAnchor editAs="oneCell">
    <xdr:from>
      <xdr:col>58</xdr:col>
      <xdr:colOff>382905</xdr:colOff>
      <xdr:row>93</xdr:row>
      <xdr:rowOff>107156</xdr:rowOff>
    </xdr:from>
    <xdr:to>
      <xdr:col>65</xdr:col>
      <xdr:colOff>399048</xdr:colOff>
      <xdr:row>114</xdr:row>
      <xdr:rowOff>187028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39527BC6-75D8-A9FC-2037-54D65675A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6281499" y="17704594"/>
          <a:ext cx="4919137" cy="3901778"/>
        </a:xfrm>
        <a:prstGeom prst="rect">
          <a:avLst/>
        </a:prstGeom>
      </xdr:spPr>
    </xdr:pic>
    <xdr:clientData/>
  </xdr:twoCellAnchor>
  <xdr:twoCellAnchor editAs="oneCell">
    <xdr:from>
      <xdr:col>66</xdr:col>
      <xdr:colOff>154781</xdr:colOff>
      <xdr:row>93</xdr:row>
      <xdr:rowOff>119061</xdr:rowOff>
    </xdr:from>
    <xdr:to>
      <xdr:col>71</xdr:col>
      <xdr:colOff>418565</xdr:colOff>
      <xdr:row>115</xdr:row>
      <xdr:rowOff>19863</xdr:rowOff>
    </xdr:to>
    <xdr:pic>
      <xdr:nvPicPr>
        <xdr:cNvPr id="75" name="Imagem 74">
          <a:extLst>
            <a:ext uri="{FF2B5EF4-FFF2-40B4-BE49-F238E27FC236}">
              <a16:creationId xmlns:a16="http://schemas.microsoft.com/office/drawing/2014/main" id="{6FAF739D-FF3B-644F-E987-48301DEAF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2256531" y="17716499"/>
          <a:ext cx="4823878" cy="3899873"/>
        </a:xfrm>
        <a:prstGeom prst="rect">
          <a:avLst/>
        </a:prstGeom>
      </xdr:spPr>
    </xdr:pic>
    <xdr:clientData/>
  </xdr:twoCellAnchor>
  <xdr:twoCellAnchor editAs="oneCell">
    <xdr:from>
      <xdr:col>44</xdr:col>
      <xdr:colOff>340945</xdr:colOff>
      <xdr:row>94</xdr:row>
      <xdr:rowOff>69533</xdr:rowOff>
    </xdr:from>
    <xdr:to>
      <xdr:col>50</xdr:col>
      <xdr:colOff>473726</xdr:colOff>
      <xdr:row>113</xdr:row>
      <xdr:rowOff>171244</xdr:rowOff>
    </xdr:to>
    <xdr:pic>
      <xdr:nvPicPr>
        <xdr:cNvPr id="76" name="Imagem 75">
          <a:extLst>
            <a:ext uri="{FF2B5EF4-FFF2-40B4-BE49-F238E27FC236}">
              <a16:creationId xmlns:a16="http://schemas.microsoft.com/office/drawing/2014/main" id="{07D4EBAA-1587-7E2B-DE14-D6C1A67D7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4476164" y="17845564"/>
          <a:ext cx="4443320" cy="3564048"/>
        </a:xfrm>
        <a:prstGeom prst="rect">
          <a:avLst/>
        </a:prstGeom>
      </xdr:spPr>
    </xdr:pic>
    <xdr:clientData/>
  </xdr:twoCellAnchor>
  <xdr:twoCellAnchor editAs="oneCell">
    <xdr:from>
      <xdr:col>51</xdr:col>
      <xdr:colOff>79533</xdr:colOff>
      <xdr:row>94</xdr:row>
      <xdr:rowOff>99061</xdr:rowOff>
    </xdr:from>
    <xdr:to>
      <xdr:col>55</xdr:col>
      <xdr:colOff>514349</xdr:colOff>
      <xdr:row>114</xdr:row>
      <xdr:rowOff>40137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77F3C5FF-4A95-5D85-A0AB-05E314E43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9846408" y="17875092"/>
          <a:ext cx="4579620" cy="3584388"/>
        </a:xfrm>
        <a:prstGeom prst="rect">
          <a:avLst/>
        </a:prstGeom>
      </xdr:spPr>
    </xdr:pic>
    <xdr:clientData/>
  </xdr:twoCellAnchor>
  <xdr:twoCellAnchor editAs="oneCell">
    <xdr:from>
      <xdr:col>0</xdr:col>
      <xdr:colOff>422435</xdr:colOff>
      <xdr:row>92</xdr:row>
      <xdr:rowOff>33814</xdr:rowOff>
    </xdr:from>
    <xdr:to>
      <xdr:col>6</xdr:col>
      <xdr:colOff>705802</xdr:colOff>
      <xdr:row>114</xdr:row>
      <xdr:rowOff>96692</xdr:rowOff>
    </xdr:to>
    <xdr:pic>
      <xdr:nvPicPr>
        <xdr:cNvPr id="78" name="Imagem 77">
          <a:extLst>
            <a:ext uri="{FF2B5EF4-FFF2-40B4-BE49-F238E27FC236}">
              <a16:creationId xmlns:a16="http://schemas.microsoft.com/office/drawing/2014/main" id="{C9A87114-A7F1-8D16-7B29-AE38DFBCA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22435" y="17274064"/>
          <a:ext cx="4998718" cy="4051948"/>
        </a:xfrm>
        <a:prstGeom prst="rect">
          <a:avLst/>
        </a:prstGeom>
      </xdr:spPr>
    </xdr:pic>
    <xdr:clientData/>
  </xdr:twoCellAnchor>
  <xdr:twoCellAnchor editAs="oneCell">
    <xdr:from>
      <xdr:col>6</xdr:col>
      <xdr:colOff>960595</xdr:colOff>
      <xdr:row>92</xdr:row>
      <xdr:rowOff>83343</xdr:rowOff>
    </xdr:from>
    <xdr:to>
      <xdr:col>13</xdr:col>
      <xdr:colOff>454342</xdr:colOff>
      <xdr:row>114</xdr:row>
      <xdr:rowOff>20942</xdr:rowOff>
    </xdr:to>
    <xdr:pic>
      <xdr:nvPicPr>
        <xdr:cNvPr id="79" name="Imagem 78">
          <a:extLst>
            <a:ext uri="{FF2B5EF4-FFF2-40B4-BE49-F238E27FC236}">
              <a16:creationId xmlns:a16="http://schemas.microsoft.com/office/drawing/2014/main" id="{D803EDED-2C82-2D14-347B-B1E033B5F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87376" y="17323593"/>
          <a:ext cx="5077779" cy="393809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93</xdr:row>
      <xdr:rowOff>-1</xdr:rowOff>
    </xdr:from>
    <xdr:to>
      <xdr:col>22</xdr:col>
      <xdr:colOff>210026</xdr:colOff>
      <xdr:row>114</xdr:row>
      <xdr:rowOff>168750</xdr:rowOff>
    </xdr:to>
    <xdr:pic>
      <xdr:nvPicPr>
        <xdr:cNvPr id="80" name="Imagem 79">
          <a:extLst>
            <a:ext uri="{FF2B5EF4-FFF2-40B4-BE49-F238E27FC236}">
              <a16:creationId xmlns:a16="http://schemas.microsoft.com/office/drawing/2014/main" id="{2A9CE220-5395-2EA4-0F69-A9575C19E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525250" y="17597437"/>
          <a:ext cx="4869656" cy="3990657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</xdr:colOff>
      <xdr:row>93</xdr:row>
      <xdr:rowOff>16190</xdr:rowOff>
    </xdr:from>
    <xdr:to>
      <xdr:col>28</xdr:col>
      <xdr:colOff>206692</xdr:colOff>
      <xdr:row>114</xdr:row>
      <xdr:rowOff>76247</xdr:rowOff>
    </xdr:to>
    <xdr:pic>
      <xdr:nvPicPr>
        <xdr:cNvPr id="81" name="Imagem 80">
          <a:extLst>
            <a:ext uri="{FF2B5EF4-FFF2-40B4-BE49-F238E27FC236}">
              <a16:creationId xmlns:a16="http://schemas.microsoft.com/office/drawing/2014/main" id="{2D26900B-E336-89B7-7A78-FF4348CC4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7450752" y="17613628"/>
          <a:ext cx="4790123" cy="3881963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71438</xdr:colOff>
      <xdr:row>93</xdr:row>
      <xdr:rowOff>119061</xdr:rowOff>
    </xdr:from>
    <xdr:to>
      <xdr:col>37</xdr:col>
      <xdr:colOff>362378</xdr:colOff>
      <xdr:row>114</xdr:row>
      <xdr:rowOff>168450</xdr:rowOff>
    </xdr:to>
    <xdr:pic>
      <xdr:nvPicPr>
        <xdr:cNvPr id="82" name="Imagem 81">
          <a:extLst>
            <a:ext uri="{FF2B5EF4-FFF2-40B4-BE49-F238E27FC236}">
              <a16:creationId xmlns:a16="http://schemas.microsoft.com/office/drawing/2014/main" id="{805D2D2E-C044-1080-0B1B-BBB54F592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3919657" y="17716499"/>
          <a:ext cx="4926757" cy="3861770"/>
        </a:xfrm>
        <a:prstGeom prst="rect">
          <a:avLst/>
        </a:prstGeom>
      </xdr:spPr>
    </xdr:pic>
    <xdr:clientData/>
  </xdr:twoCellAnchor>
  <xdr:twoCellAnchor editAs="oneCell">
    <xdr:from>
      <xdr:col>37</xdr:col>
      <xdr:colOff>462440</xdr:colOff>
      <xdr:row>93</xdr:row>
      <xdr:rowOff>127158</xdr:rowOff>
    </xdr:from>
    <xdr:to>
      <xdr:col>43</xdr:col>
      <xdr:colOff>364284</xdr:colOff>
      <xdr:row>114</xdr:row>
      <xdr:rowOff>174642</xdr:rowOff>
    </xdr:to>
    <xdr:pic>
      <xdr:nvPicPr>
        <xdr:cNvPr id="83" name="Imagem 82">
          <a:extLst>
            <a:ext uri="{FF2B5EF4-FFF2-40B4-BE49-F238E27FC236}">
              <a16:creationId xmlns:a16="http://schemas.microsoft.com/office/drawing/2014/main" id="{2775618A-0ABB-0690-EDC5-025AE9F08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8954096" y="17724596"/>
          <a:ext cx="4947713" cy="3861770"/>
        </a:xfrm>
        <a:prstGeom prst="rect">
          <a:avLst/>
        </a:prstGeom>
      </xdr:spPr>
    </xdr:pic>
    <xdr:clientData/>
  </xdr:twoCellAnchor>
  <xdr:twoCellAnchor editAs="oneCell">
    <xdr:from>
      <xdr:col>134</xdr:col>
      <xdr:colOff>241300</xdr:colOff>
      <xdr:row>141</xdr:row>
      <xdr:rowOff>177800</xdr:rowOff>
    </xdr:from>
    <xdr:to>
      <xdr:col>139</xdr:col>
      <xdr:colOff>703270</xdr:colOff>
      <xdr:row>163</xdr:row>
      <xdr:rowOff>126800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F984675-6BDC-5928-29D9-6439AD557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0570625" y="27000200"/>
          <a:ext cx="5176845" cy="4140000"/>
        </a:xfrm>
        <a:prstGeom prst="rect">
          <a:avLst/>
        </a:prstGeom>
      </xdr:spPr>
    </xdr:pic>
    <xdr:clientData/>
  </xdr:twoCellAnchor>
  <xdr:twoCellAnchor editAs="oneCell">
    <xdr:from>
      <xdr:col>139</xdr:col>
      <xdr:colOff>838201</xdr:colOff>
      <xdr:row>141</xdr:row>
      <xdr:rowOff>165102</xdr:rowOff>
    </xdr:from>
    <xdr:to>
      <xdr:col>144</xdr:col>
      <xdr:colOff>659214</xdr:colOff>
      <xdr:row>163</xdr:row>
      <xdr:rowOff>114102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C2BDF8FF-65E6-487B-795E-B7440D413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5882401" y="26987502"/>
          <a:ext cx="5202638" cy="4140000"/>
        </a:xfrm>
        <a:prstGeom prst="rect">
          <a:avLst/>
        </a:prstGeom>
      </xdr:spPr>
    </xdr:pic>
    <xdr:clientData/>
  </xdr:twoCellAnchor>
  <xdr:twoCellAnchor editAs="oneCell">
    <xdr:from>
      <xdr:col>134</xdr:col>
      <xdr:colOff>149224</xdr:colOff>
      <xdr:row>119</xdr:row>
      <xdr:rowOff>88900</xdr:rowOff>
    </xdr:from>
    <xdr:to>
      <xdr:col>139</xdr:col>
      <xdr:colOff>744993</xdr:colOff>
      <xdr:row>140</xdr:row>
      <xdr:rowOff>139700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1758B0A5-D5F8-41BD-1EEF-F96DC67AE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0478549" y="22720300"/>
          <a:ext cx="5310644" cy="4051300"/>
        </a:xfrm>
        <a:prstGeom prst="rect">
          <a:avLst/>
        </a:prstGeom>
      </xdr:spPr>
    </xdr:pic>
    <xdr:clientData/>
  </xdr:twoCellAnchor>
  <xdr:twoCellAnchor editAs="oneCell">
    <xdr:from>
      <xdr:col>140</xdr:col>
      <xdr:colOff>31750</xdr:colOff>
      <xdr:row>119</xdr:row>
      <xdr:rowOff>101600</xdr:rowOff>
    </xdr:from>
    <xdr:to>
      <xdr:col>144</xdr:col>
      <xdr:colOff>593725</xdr:colOff>
      <xdr:row>140</xdr:row>
      <xdr:rowOff>164720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8A4CBEB3-A6A6-DAA6-4085-B3EC4B086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6018925" y="22733000"/>
          <a:ext cx="5000625" cy="4063620"/>
        </a:xfrm>
        <a:prstGeom prst="rect">
          <a:avLst/>
        </a:prstGeom>
      </xdr:spPr>
    </xdr:pic>
    <xdr:clientData/>
  </xdr:twoCellAnchor>
  <xdr:twoCellAnchor editAs="oneCell">
    <xdr:from>
      <xdr:col>121</xdr:col>
      <xdr:colOff>520700</xdr:colOff>
      <xdr:row>143</xdr:row>
      <xdr:rowOff>138038</xdr:rowOff>
    </xdr:from>
    <xdr:to>
      <xdr:col>127</xdr:col>
      <xdr:colOff>749300</xdr:colOff>
      <xdr:row>168</xdr:row>
      <xdr:rowOff>0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FA3B0FFC-E8E3-4F63-56CC-C6278D641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08419900" y="27023938"/>
          <a:ext cx="5867400" cy="4624462"/>
        </a:xfrm>
        <a:prstGeom prst="rect">
          <a:avLst/>
        </a:prstGeom>
      </xdr:spPr>
    </xdr:pic>
    <xdr:clientData/>
  </xdr:twoCellAnchor>
  <xdr:twoCellAnchor editAs="oneCell">
    <xdr:from>
      <xdr:col>127</xdr:col>
      <xdr:colOff>927099</xdr:colOff>
      <xdr:row>143</xdr:row>
      <xdr:rowOff>139700</xdr:rowOff>
    </xdr:from>
    <xdr:to>
      <xdr:col>133</xdr:col>
      <xdr:colOff>765740</xdr:colOff>
      <xdr:row>168</xdr:row>
      <xdr:rowOff>50800</xdr:rowOff>
    </xdr:to>
    <xdr:pic>
      <xdr:nvPicPr>
        <xdr:cNvPr id="84" name="Imagem 83">
          <a:extLst>
            <a:ext uri="{FF2B5EF4-FFF2-40B4-BE49-F238E27FC236}">
              <a16:creationId xmlns:a16="http://schemas.microsoft.com/office/drawing/2014/main" id="{19F46D15-2DDE-8F86-D597-E2379110C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14465099" y="27025600"/>
          <a:ext cx="5769541" cy="4673600"/>
        </a:xfrm>
        <a:prstGeom prst="rect">
          <a:avLst/>
        </a:prstGeom>
      </xdr:spPr>
    </xdr:pic>
    <xdr:clientData/>
  </xdr:twoCellAnchor>
  <xdr:twoCellAnchor editAs="oneCell">
    <xdr:from>
      <xdr:col>121</xdr:col>
      <xdr:colOff>609600</xdr:colOff>
      <xdr:row>118</xdr:row>
      <xdr:rowOff>25400</xdr:rowOff>
    </xdr:from>
    <xdr:to>
      <xdr:col>127</xdr:col>
      <xdr:colOff>663508</xdr:colOff>
      <xdr:row>142</xdr:row>
      <xdr:rowOff>63500</xdr:rowOff>
    </xdr:to>
    <xdr:pic>
      <xdr:nvPicPr>
        <xdr:cNvPr id="85" name="Imagem 84">
          <a:extLst>
            <a:ext uri="{FF2B5EF4-FFF2-40B4-BE49-F238E27FC236}">
              <a16:creationId xmlns:a16="http://schemas.microsoft.com/office/drawing/2014/main" id="{AB4611C9-83C6-659F-F9D7-25924E1B9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8508800" y="22148800"/>
          <a:ext cx="5692708" cy="4610100"/>
        </a:xfrm>
        <a:prstGeom prst="rect">
          <a:avLst/>
        </a:prstGeom>
      </xdr:spPr>
    </xdr:pic>
    <xdr:clientData/>
  </xdr:twoCellAnchor>
  <xdr:twoCellAnchor editAs="oneCell">
    <xdr:from>
      <xdr:col>127</xdr:col>
      <xdr:colOff>901700</xdr:colOff>
      <xdr:row>118</xdr:row>
      <xdr:rowOff>0</xdr:rowOff>
    </xdr:from>
    <xdr:to>
      <xdr:col>133</xdr:col>
      <xdr:colOff>527660</xdr:colOff>
      <xdr:row>141</xdr:row>
      <xdr:rowOff>76200</xdr:rowOff>
    </xdr:to>
    <xdr:pic>
      <xdr:nvPicPr>
        <xdr:cNvPr id="86" name="Imagem 85">
          <a:extLst>
            <a:ext uri="{FF2B5EF4-FFF2-40B4-BE49-F238E27FC236}">
              <a16:creationId xmlns:a16="http://schemas.microsoft.com/office/drawing/2014/main" id="{B8758B6E-C409-902D-4A49-C2D52FF64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14439700" y="22123400"/>
          <a:ext cx="5556860" cy="4457700"/>
        </a:xfrm>
        <a:prstGeom prst="rect">
          <a:avLst/>
        </a:prstGeom>
      </xdr:spPr>
    </xdr:pic>
    <xdr:clientData/>
  </xdr:twoCellAnchor>
  <xdr:twoCellAnchor editAs="oneCell">
    <xdr:from>
      <xdr:col>134</xdr:col>
      <xdr:colOff>95250</xdr:colOff>
      <xdr:row>195</xdr:row>
      <xdr:rowOff>31750</xdr:rowOff>
    </xdr:from>
    <xdr:to>
      <xdr:col>139</xdr:col>
      <xdr:colOff>815048</xdr:colOff>
      <xdr:row>217</xdr:row>
      <xdr:rowOff>85726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54D58D4F-D0A1-1FC3-827A-40F7E9F2E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0424575" y="37331650"/>
          <a:ext cx="5434673" cy="4244976"/>
        </a:xfrm>
        <a:prstGeom prst="rect">
          <a:avLst/>
        </a:prstGeom>
      </xdr:spPr>
    </xdr:pic>
    <xdr:clientData/>
  </xdr:twoCellAnchor>
  <xdr:twoCellAnchor editAs="oneCell">
    <xdr:from>
      <xdr:col>140</xdr:col>
      <xdr:colOff>84141</xdr:colOff>
      <xdr:row>195</xdr:row>
      <xdr:rowOff>9525</xdr:rowOff>
    </xdr:from>
    <xdr:to>
      <xdr:col>144</xdr:col>
      <xdr:colOff>1131143</xdr:colOff>
      <xdr:row>217</xdr:row>
      <xdr:rowOff>142875</xdr:rowOff>
    </xdr:to>
    <xdr:pic>
      <xdr:nvPicPr>
        <xdr:cNvPr id="88" name="Imagem 87">
          <a:extLst>
            <a:ext uri="{FF2B5EF4-FFF2-40B4-BE49-F238E27FC236}">
              <a16:creationId xmlns:a16="http://schemas.microsoft.com/office/drawing/2014/main" id="{01532622-3759-B9D0-04D8-6B3FAEFF2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6071316" y="37309425"/>
          <a:ext cx="5485652" cy="4324350"/>
        </a:xfrm>
        <a:prstGeom prst="rect">
          <a:avLst/>
        </a:prstGeom>
      </xdr:spPr>
    </xdr:pic>
    <xdr:clientData/>
  </xdr:twoCellAnchor>
  <xdr:twoCellAnchor editAs="oneCell">
    <xdr:from>
      <xdr:col>134</xdr:col>
      <xdr:colOff>130175</xdr:colOff>
      <xdr:row>171</xdr:row>
      <xdr:rowOff>117475</xdr:rowOff>
    </xdr:from>
    <xdr:to>
      <xdr:col>139</xdr:col>
      <xdr:colOff>879475</xdr:colOff>
      <xdr:row>194</xdr:row>
      <xdr:rowOff>4229</xdr:rowOff>
    </xdr:to>
    <xdr:pic>
      <xdr:nvPicPr>
        <xdr:cNvPr id="89" name="Imagem 88">
          <a:extLst>
            <a:ext uri="{FF2B5EF4-FFF2-40B4-BE49-F238E27FC236}">
              <a16:creationId xmlns:a16="http://schemas.microsoft.com/office/drawing/2014/main" id="{F7A5F98B-1595-3809-4669-43361592FA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0459500" y="32845375"/>
          <a:ext cx="5464175" cy="4268254"/>
        </a:xfrm>
        <a:prstGeom prst="rect">
          <a:avLst/>
        </a:prstGeom>
      </xdr:spPr>
    </xdr:pic>
    <xdr:clientData/>
  </xdr:twoCellAnchor>
  <xdr:twoCellAnchor editAs="oneCell">
    <xdr:from>
      <xdr:col>140</xdr:col>
      <xdr:colOff>164147</xdr:colOff>
      <xdr:row>171</xdr:row>
      <xdr:rowOff>137955</xdr:rowOff>
    </xdr:from>
    <xdr:to>
      <xdr:col>144</xdr:col>
      <xdr:colOff>982933</xdr:colOff>
      <xdr:row>193</xdr:row>
      <xdr:rowOff>99855</xdr:rowOff>
    </xdr:to>
    <xdr:pic>
      <xdr:nvPicPr>
        <xdr:cNvPr id="90" name="Imagem 89">
          <a:extLst>
            <a:ext uri="{FF2B5EF4-FFF2-40B4-BE49-F238E27FC236}">
              <a16:creationId xmlns:a16="http://schemas.microsoft.com/office/drawing/2014/main" id="{FCB0082E-3D97-102E-49F9-79633670E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6151322" y="32865855"/>
          <a:ext cx="5257436" cy="4152900"/>
        </a:xfrm>
        <a:prstGeom prst="rect">
          <a:avLst/>
        </a:prstGeom>
      </xdr:spPr>
    </xdr:pic>
    <xdr:clientData/>
  </xdr:twoCellAnchor>
  <xdr:twoCellAnchor editAs="oneCell">
    <xdr:from>
      <xdr:col>127</xdr:col>
      <xdr:colOff>875030</xdr:colOff>
      <xdr:row>196</xdr:row>
      <xdr:rowOff>43180</xdr:rowOff>
    </xdr:from>
    <xdr:to>
      <xdr:col>133</xdr:col>
      <xdr:colOff>390314</xdr:colOff>
      <xdr:row>218</xdr:row>
      <xdr:rowOff>143654</xdr:rowOff>
    </xdr:to>
    <xdr:pic>
      <xdr:nvPicPr>
        <xdr:cNvPr id="91" name="Imagem 90">
          <a:extLst>
            <a:ext uri="{FF2B5EF4-FFF2-40B4-BE49-F238E27FC236}">
              <a16:creationId xmlns:a16="http://schemas.microsoft.com/office/drawing/2014/main" id="{E17A8870-1809-E1E9-1933-F6AD08DCC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14063780" y="36920805"/>
          <a:ext cx="5420784" cy="4291474"/>
        </a:xfrm>
        <a:prstGeom prst="rect">
          <a:avLst/>
        </a:prstGeom>
      </xdr:spPr>
    </xdr:pic>
    <xdr:clientData/>
  </xdr:twoCellAnchor>
  <xdr:twoCellAnchor editAs="oneCell">
    <xdr:from>
      <xdr:col>122</xdr:col>
      <xdr:colOff>206374</xdr:colOff>
      <xdr:row>196</xdr:row>
      <xdr:rowOff>49219</xdr:rowOff>
    </xdr:from>
    <xdr:to>
      <xdr:col>127</xdr:col>
      <xdr:colOff>634999</xdr:colOff>
      <xdr:row>217</xdr:row>
      <xdr:rowOff>180680</xdr:rowOff>
    </xdr:to>
    <xdr:pic>
      <xdr:nvPicPr>
        <xdr:cNvPr id="92" name="Imagem 91">
          <a:extLst>
            <a:ext uri="{FF2B5EF4-FFF2-40B4-BE49-F238E27FC236}">
              <a16:creationId xmlns:a16="http://schemas.microsoft.com/office/drawing/2014/main" id="{98694A9B-DB9A-0925-7DC8-888E0989A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08711999" y="36926844"/>
          <a:ext cx="5111750" cy="4131961"/>
        </a:xfrm>
        <a:prstGeom prst="rect">
          <a:avLst/>
        </a:prstGeom>
      </xdr:spPr>
    </xdr:pic>
    <xdr:clientData/>
  </xdr:twoCellAnchor>
  <xdr:twoCellAnchor editAs="oneCell">
    <xdr:from>
      <xdr:col>127</xdr:col>
      <xdr:colOff>862965</xdr:colOff>
      <xdr:row>171</xdr:row>
      <xdr:rowOff>139065</xdr:rowOff>
    </xdr:from>
    <xdr:to>
      <xdr:col>133</xdr:col>
      <xdr:colOff>581697</xdr:colOff>
      <xdr:row>195</xdr:row>
      <xdr:rowOff>130810</xdr:rowOff>
    </xdr:to>
    <xdr:pic>
      <xdr:nvPicPr>
        <xdr:cNvPr id="93" name="Imagem 92">
          <a:extLst>
            <a:ext uri="{FF2B5EF4-FFF2-40B4-BE49-F238E27FC236}">
              <a16:creationId xmlns:a16="http://schemas.microsoft.com/office/drawing/2014/main" id="{3A5A96BC-9A67-50E0-059D-8EC245FC4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4051715" y="32254190"/>
          <a:ext cx="5624232" cy="4563745"/>
        </a:xfrm>
        <a:prstGeom prst="rect">
          <a:avLst/>
        </a:prstGeom>
      </xdr:spPr>
    </xdr:pic>
    <xdr:clientData/>
  </xdr:twoCellAnchor>
  <xdr:twoCellAnchor editAs="oneCell">
    <xdr:from>
      <xdr:col>121</xdr:col>
      <xdr:colOff>912495</xdr:colOff>
      <xdr:row>172</xdr:row>
      <xdr:rowOff>10674</xdr:rowOff>
    </xdr:from>
    <xdr:to>
      <xdr:col>127</xdr:col>
      <xdr:colOff>764866</xdr:colOff>
      <xdr:row>195</xdr:row>
      <xdr:rowOff>31750</xdr:rowOff>
    </xdr:to>
    <xdr:pic>
      <xdr:nvPicPr>
        <xdr:cNvPr id="94" name="Imagem 93">
          <a:extLst>
            <a:ext uri="{FF2B5EF4-FFF2-40B4-BE49-F238E27FC236}">
              <a16:creationId xmlns:a16="http://schemas.microsoft.com/office/drawing/2014/main" id="{6C520D0E-905A-D012-1690-33DE43EB0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08481495" y="32316299"/>
          <a:ext cx="5472121" cy="4402576"/>
        </a:xfrm>
        <a:prstGeom prst="rect">
          <a:avLst/>
        </a:prstGeom>
      </xdr:spPr>
    </xdr:pic>
    <xdr:clientData/>
  </xdr:twoCellAnchor>
  <xdr:twoCellAnchor editAs="oneCell">
    <xdr:from>
      <xdr:col>169</xdr:col>
      <xdr:colOff>200025</xdr:colOff>
      <xdr:row>122</xdr:row>
      <xdr:rowOff>133350</xdr:rowOff>
    </xdr:from>
    <xdr:to>
      <xdr:col>173</xdr:col>
      <xdr:colOff>314767</xdr:colOff>
      <xdr:row>143</xdr:row>
      <xdr:rowOff>27007</xdr:rowOff>
    </xdr:to>
    <xdr:pic>
      <xdr:nvPicPr>
        <xdr:cNvPr id="95" name="Imagem 94">
          <a:extLst>
            <a:ext uri="{FF2B5EF4-FFF2-40B4-BE49-F238E27FC236}">
              <a16:creationId xmlns:a16="http://schemas.microsoft.com/office/drawing/2014/main" id="{A9D8252D-C451-A9FF-67F7-B7C8FC177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55362275" y="23336250"/>
          <a:ext cx="5105842" cy="3894157"/>
        </a:xfrm>
        <a:prstGeom prst="rect">
          <a:avLst/>
        </a:prstGeom>
      </xdr:spPr>
    </xdr:pic>
    <xdr:clientData/>
  </xdr:twoCellAnchor>
  <xdr:twoCellAnchor editAs="oneCell">
    <xdr:from>
      <xdr:col>173</xdr:col>
      <xdr:colOff>609600</xdr:colOff>
      <xdr:row>122</xdr:row>
      <xdr:rowOff>152400</xdr:rowOff>
    </xdr:from>
    <xdr:to>
      <xdr:col>177</xdr:col>
      <xdr:colOff>701480</xdr:colOff>
      <xdr:row>143</xdr:row>
      <xdr:rowOff>23195</xdr:rowOff>
    </xdr:to>
    <xdr:pic>
      <xdr:nvPicPr>
        <xdr:cNvPr id="96" name="Imagem 95">
          <a:extLst>
            <a:ext uri="{FF2B5EF4-FFF2-40B4-BE49-F238E27FC236}">
              <a16:creationId xmlns:a16="http://schemas.microsoft.com/office/drawing/2014/main" id="{D509B3C1-95B7-F82C-B54A-E7AAF74C3667}"/>
            </a:ext>
            <a:ext uri="{147F2762-F138-4A5C-976F-8EAC2B608ADB}">
              <a16:predDERef xmlns:a16="http://schemas.microsoft.com/office/drawing/2014/main" pred="{A9D8252D-C451-A9FF-67F7-B7C8FC177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56610050" y="23326725"/>
          <a:ext cx="4968680" cy="3871295"/>
        </a:xfrm>
        <a:prstGeom prst="rect">
          <a:avLst/>
        </a:prstGeom>
      </xdr:spPr>
    </xdr:pic>
    <xdr:clientData/>
  </xdr:twoCellAnchor>
  <xdr:twoCellAnchor editAs="oneCell">
    <xdr:from>
      <xdr:col>169</xdr:col>
      <xdr:colOff>209550</xdr:colOff>
      <xdr:row>143</xdr:row>
      <xdr:rowOff>142875</xdr:rowOff>
    </xdr:from>
    <xdr:to>
      <xdr:col>173</xdr:col>
      <xdr:colOff>230269</xdr:colOff>
      <xdr:row>164</xdr:row>
      <xdr:rowOff>114300</xdr:rowOff>
    </xdr:to>
    <xdr:pic>
      <xdr:nvPicPr>
        <xdr:cNvPr id="97" name="Imagem 96">
          <a:extLst>
            <a:ext uri="{FF2B5EF4-FFF2-40B4-BE49-F238E27FC236}">
              <a16:creationId xmlns:a16="http://schemas.microsoft.com/office/drawing/2014/main" id="{372F01CB-F531-9382-A9B8-5547F871C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55371800" y="27346275"/>
          <a:ext cx="5011819" cy="3971925"/>
        </a:xfrm>
        <a:prstGeom prst="rect">
          <a:avLst/>
        </a:prstGeom>
      </xdr:spPr>
    </xdr:pic>
    <xdr:clientData/>
  </xdr:twoCellAnchor>
  <xdr:twoCellAnchor editAs="oneCell">
    <xdr:from>
      <xdr:col>173</xdr:col>
      <xdr:colOff>676275</xdr:colOff>
      <xdr:row>143</xdr:row>
      <xdr:rowOff>152400</xdr:rowOff>
    </xdr:from>
    <xdr:to>
      <xdr:col>177</xdr:col>
      <xdr:colOff>920093</xdr:colOff>
      <xdr:row>165</xdr:row>
      <xdr:rowOff>19050</xdr:rowOff>
    </xdr:to>
    <xdr:pic>
      <xdr:nvPicPr>
        <xdr:cNvPr id="99" name="Imagem 98">
          <a:extLst>
            <a:ext uri="{FF2B5EF4-FFF2-40B4-BE49-F238E27FC236}">
              <a16:creationId xmlns:a16="http://schemas.microsoft.com/office/drawing/2014/main" id="{CDDF1694-5F7E-805B-E615-01785D9D8A00}"/>
            </a:ext>
            <a:ext uri="{147F2762-F138-4A5C-976F-8EAC2B608ADB}">
              <a16:predDERef xmlns:a16="http://schemas.microsoft.com/office/drawing/2014/main" pred="{372F01CB-F531-9382-A9B8-5547F871C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56676725" y="27327225"/>
          <a:ext cx="5120618" cy="4057650"/>
        </a:xfrm>
        <a:prstGeom prst="rect">
          <a:avLst/>
        </a:prstGeom>
      </xdr:spPr>
    </xdr:pic>
    <xdr:clientData/>
  </xdr:twoCellAnchor>
  <xdr:twoCellAnchor editAs="oneCell">
    <xdr:from>
      <xdr:col>221</xdr:col>
      <xdr:colOff>457201</xdr:colOff>
      <xdr:row>138</xdr:row>
      <xdr:rowOff>47625</xdr:rowOff>
    </xdr:from>
    <xdr:to>
      <xdr:col>228</xdr:col>
      <xdr:colOff>438151</xdr:colOff>
      <xdr:row>156</xdr:row>
      <xdr:rowOff>133566</xdr:rowOff>
    </xdr:to>
    <xdr:pic>
      <xdr:nvPicPr>
        <xdr:cNvPr id="98" name="Imagem 97">
          <a:extLst>
            <a:ext uri="{FF2B5EF4-FFF2-40B4-BE49-F238E27FC236}">
              <a16:creationId xmlns:a16="http://schemas.microsoft.com/office/drawing/2014/main" id="{06C98AD6-7218-B3F5-F2C1-76D92C42AA9A}"/>
            </a:ext>
            <a:ext uri="{147F2762-F138-4A5C-976F-8EAC2B608ADB}">
              <a16:predDERef xmlns:a16="http://schemas.microsoft.com/office/drawing/2014/main" pred="{CDDF1694-5F7E-805B-E615-01785D9D8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96729351" y="26298525"/>
          <a:ext cx="4533900" cy="3514941"/>
        </a:xfrm>
        <a:prstGeom prst="rect">
          <a:avLst/>
        </a:prstGeom>
      </xdr:spPr>
    </xdr:pic>
    <xdr:clientData/>
  </xdr:twoCellAnchor>
  <xdr:twoCellAnchor editAs="oneCell">
    <xdr:from>
      <xdr:col>228</xdr:col>
      <xdr:colOff>428625</xdr:colOff>
      <xdr:row>138</xdr:row>
      <xdr:rowOff>38100</xdr:rowOff>
    </xdr:from>
    <xdr:to>
      <xdr:col>235</xdr:col>
      <xdr:colOff>600075</xdr:colOff>
      <xdr:row>156</xdr:row>
      <xdr:rowOff>142875</xdr:rowOff>
    </xdr:to>
    <xdr:pic>
      <xdr:nvPicPr>
        <xdr:cNvPr id="100" name="Imagem 99">
          <a:extLst>
            <a:ext uri="{FF2B5EF4-FFF2-40B4-BE49-F238E27FC236}">
              <a16:creationId xmlns:a16="http://schemas.microsoft.com/office/drawing/2014/main" id="{37981135-F38E-EBAE-9BBC-40DA31E13C88}"/>
            </a:ext>
            <a:ext uri="{147F2762-F138-4A5C-976F-8EAC2B608ADB}">
              <a16:predDERef xmlns:a16="http://schemas.microsoft.com/office/drawing/2014/main" pred="{06C98AD6-7218-B3F5-F2C1-76D92C42A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97043675" y="26260425"/>
          <a:ext cx="4438650" cy="3533775"/>
        </a:xfrm>
        <a:prstGeom prst="rect">
          <a:avLst/>
        </a:prstGeom>
      </xdr:spPr>
    </xdr:pic>
    <xdr:clientData/>
  </xdr:twoCellAnchor>
  <xdr:twoCellAnchor editAs="oneCell">
    <xdr:from>
      <xdr:col>221</xdr:col>
      <xdr:colOff>428627</xdr:colOff>
      <xdr:row>118</xdr:row>
      <xdr:rowOff>9526</xdr:rowOff>
    </xdr:from>
    <xdr:to>
      <xdr:col>228</xdr:col>
      <xdr:colOff>266700</xdr:colOff>
      <xdr:row>136</xdr:row>
      <xdr:rowOff>118488</xdr:rowOff>
    </xdr:to>
    <xdr:pic>
      <xdr:nvPicPr>
        <xdr:cNvPr id="101" name="Imagem 100">
          <a:extLst>
            <a:ext uri="{FF2B5EF4-FFF2-40B4-BE49-F238E27FC236}">
              <a16:creationId xmlns:a16="http://schemas.microsoft.com/office/drawing/2014/main" id="{E362D4FB-7CCD-E4DB-469F-5AA5F2B7F9BB}"/>
            </a:ext>
            <a:ext uri="{147F2762-F138-4A5C-976F-8EAC2B608ADB}">
              <a16:predDERef xmlns:a16="http://schemas.microsoft.com/office/drawing/2014/main" pred="{37981135-F38E-EBAE-9BBC-40DA31E13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96700777" y="22450426"/>
          <a:ext cx="4391023" cy="3537962"/>
        </a:xfrm>
        <a:prstGeom prst="rect">
          <a:avLst/>
        </a:prstGeom>
      </xdr:spPr>
    </xdr:pic>
    <xdr:clientData/>
  </xdr:twoCellAnchor>
  <xdr:twoCellAnchor editAs="oneCell">
    <xdr:from>
      <xdr:col>228</xdr:col>
      <xdr:colOff>504825</xdr:colOff>
      <xdr:row>117</xdr:row>
      <xdr:rowOff>104775</xdr:rowOff>
    </xdr:from>
    <xdr:to>
      <xdr:col>236</xdr:col>
      <xdr:colOff>209550</xdr:colOff>
      <xdr:row>135</xdr:row>
      <xdr:rowOff>186177</xdr:rowOff>
    </xdr:to>
    <xdr:pic>
      <xdr:nvPicPr>
        <xdr:cNvPr id="102" name="Imagem 101">
          <a:extLst>
            <a:ext uri="{FF2B5EF4-FFF2-40B4-BE49-F238E27FC236}">
              <a16:creationId xmlns:a16="http://schemas.microsoft.com/office/drawing/2014/main" id="{7BBC9482-D0CD-93E5-FB88-E8D3588EFE23}"/>
            </a:ext>
            <a:ext uri="{147F2762-F138-4A5C-976F-8EAC2B608ADB}">
              <a16:predDERef xmlns:a16="http://schemas.microsoft.com/office/drawing/2014/main" pred="{E362D4FB-7CCD-E4DB-469F-5AA5F2B7F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01329925" y="22355175"/>
          <a:ext cx="4581525" cy="351040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252</xdr:col>
      <xdr:colOff>114300</xdr:colOff>
      <xdr:row>83</xdr:row>
      <xdr:rowOff>57150</xdr:rowOff>
    </xdr:from>
    <xdr:to>
      <xdr:col>258</xdr:col>
      <xdr:colOff>342899</xdr:colOff>
      <xdr:row>101</xdr:row>
      <xdr:rowOff>0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C587A0CA-B557-471C-A119-0E9D0DB547D3}"/>
            </a:ext>
            <a:ext uri="{147F2762-F138-4A5C-976F-8EAC2B608ADB}">
              <a16:predDERef xmlns:a16="http://schemas.microsoft.com/office/drawing/2014/main" pred="{A1C1F18D-1978-14A2-C7F6-8775279E0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506860" y="16325850"/>
          <a:ext cx="4198620" cy="3234690"/>
        </a:xfrm>
        <a:prstGeom prst="rect">
          <a:avLst/>
        </a:prstGeom>
      </xdr:spPr>
    </xdr:pic>
    <xdr:clientData/>
  </xdr:twoCellAnchor>
  <xdr:twoCellAnchor editAs="oneCell">
    <xdr:from>
      <xdr:col>15</xdr:col>
      <xdr:colOff>483659</xdr:colOff>
      <xdr:row>148</xdr:row>
      <xdr:rowOff>123823</xdr:rowOff>
    </xdr:from>
    <xdr:to>
      <xdr:col>22</xdr:col>
      <xdr:colOff>136949</xdr:colOff>
      <xdr:row>165</xdr:row>
      <xdr:rowOff>97577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EF01FAE0-7AA7-4F74-BAB2-5AFB1FB1C6A2}"/>
            </a:ext>
            <a:ext uri="{147F2762-F138-4A5C-976F-8EAC2B608ADB}">
              <a16:predDERef xmlns:a16="http://schemas.microsoft.com/office/drawing/2014/main" pred="{8F880F26-97BA-F258-A236-DB972503A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15339" y="28607383"/>
          <a:ext cx="4297680" cy="3223684"/>
        </a:xfrm>
        <a:prstGeom prst="rect">
          <a:avLst/>
        </a:prstGeom>
      </xdr:spPr>
    </xdr:pic>
    <xdr:clientData/>
  </xdr:twoCellAnchor>
  <xdr:twoCellAnchor editAs="oneCell">
    <xdr:from>
      <xdr:col>252</xdr:col>
      <xdr:colOff>161925</xdr:colOff>
      <xdr:row>68</xdr:row>
      <xdr:rowOff>68791</xdr:rowOff>
    </xdr:from>
    <xdr:to>
      <xdr:col>258</xdr:col>
      <xdr:colOff>175259</xdr:colOff>
      <xdr:row>84</xdr:row>
      <xdr:rowOff>78317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9D988BCD-0481-4B55-A025-67DF5218D60C}"/>
            </a:ext>
            <a:ext uri="{147F2762-F138-4A5C-976F-8EAC2B608ADB}">
              <a16:predDERef xmlns:a16="http://schemas.microsoft.com/office/drawing/2014/main" pred="{8E3B02E0-5B44-878D-E5F5-68775E33A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167725" y="13666258"/>
          <a:ext cx="3980391" cy="2989792"/>
        </a:xfrm>
        <a:prstGeom prst="rect">
          <a:avLst/>
        </a:prstGeom>
      </xdr:spPr>
    </xdr:pic>
    <xdr:clientData/>
  </xdr:twoCellAnchor>
  <xdr:twoCellAnchor editAs="oneCell">
    <xdr:from>
      <xdr:col>230</xdr:col>
      <xdr:colOff>209550</xdr:colOff>
      <xdr:row>64</xdr:row>
      <xdr:rowOff>152400</xdr:rowOff>
    </xdr:from>
    <xdr:to>
      <xdr:col>236</xdr:col>
      <xdr:colOff>571499</xdr:colOff>
      <xdr:row>80</xdr:row>
      <xdr:rowOff>95250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C827F15F-A106-4173-8DB6-A4841D5D61E9}"/>
            </a:ext>
            <a:ext uri="{147F2762-F138-4A5C-976F-8EAC2B608ADB}">
              <a16:predDERef xmlns:a16="http://schemas.microsoft.com/office/drawing/2014/main" pred="{E31A6A38-E4A5-52A0-1D94-9052EFF08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128170" y="12946380"/>
          <a:ext cx="4019550" cy="2859405"/>
        </a:xfrm>
        <a:prstGeom prst="rect">
          <a:avLst/>
        </a:prstGeom>
      </xdr:spPr>
    </xdr:pic>
    <xdr:clientData/>
  </xdr:twoCellAnchor>
  <xdr:twoCellAnchor editAs="oneCell">
    <xdr:from>
      <xdr:col>245</xdr:col>
      <xdr:colOff>0</xdr:colOff>
      <xdr:row>65</xdr:row>
      <xdr:rowOff>47625</xdr:rowOff>
    </xdr:from>
    <xdr:to>
      <xdr:col>251</xdr:col>
      <xdr:colOff>419099</xdr:colOff>
      <xdr:row>82</xdr:row>
      <xdr:rowOff>20955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BCC1F4B-F6B0-4394-B388-576C896D6A9F}"/>
            </a:ext>
            <a:ext uri="{147F2762-F138-4A5C-976F-8EAC2B608ADB}">
              <a16:predDERef xmlns:a16="http://schemas.microsoft.com/office/drawing/2014/main" pred="{C0E1356D-CE52-EE15-69A3-904B60DDE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125360" y="13024485"/>
          <a:ext cx="4076700" cy="3089910"/>
        </a:xfrm>
        <a:prstGeom prst="rect">
          <a:avLst/>
        </a:prstGeom>
      </xdr:spPr>
    </xdr:pic>
    <xdr:clientData/>
  </xdr:twoCellAnchor>
  <xdr:twoCellAnchor editAs="oneCell">
    <xdr:from>
      <xdr:col>258</xdr:col>
      <xdr:colOff>376767</xdr:colOff>
      <xdr:row>68</xdr:row>
      <xdr:rowOff>127000</xdr:rowOff>
    </xdr:from>
    <xdr:to>
      <xdr:col>265</xdr:col>
      <xdr:colOff>552027</xdr:colOff>
      <xdr:row>86</xdr:row>
      <xdr:rowOff>98848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F8E01989-A7AF-434A-9DCC-74A53635D3DB}"/>
            </a:ext>
            <a:ext uri="{147F2762-F138-4A5C-976F-8EAC2B608ADB}">
              <a16:predDERef xmlns:a16="http://schemas.microsoft.com/office/drawing/2014/main" pred="{61EBBFC4-86CC-044B-6D80-BCB1E8E9C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353434" y="13724467"/>
          <a:ext cx="4438650" cy="3328458"/>
        </a:xfrm>
        <a:prstGeom prst="rect">
          <a:avLst/>
        </a:prstGeom>
      </xdr:spPr>
    </xdr:pic>
    <xdr:clientData/>
  </xdr:twoCellAnchor>
  <xdr:twoCellAnchor editAs="oneCell">
    <xdr:from>
      <xdr:col>14</xdr:col>
      <xdr:colOff>43391</xdr:colOff>
      <xdr:row>136</xdr:row>
      <xdr:rowOff>103715</xdr:rowOff>
    </xdr:from>
    <xdr:to>
      <xdr:col>21</xdr:col>
      <xdr:colOff>16721</xdr:colOff>
      <xdr:row>155</xdr:row>
      <xdr:rowOff>55456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F4B9E2EC-0E85-4437-A253-6D263347B2FE}"/>
            </a:ext>
            <a:ext uri="{147F2762-F138-4A5C-976F-8EAC2B608ADB}">
              <a16:predDERef xmlns:a16="http://schemas.microsoft.com/office/drawing/2014/main" pred="{F4CC6349-2B8B-2A73-4D8A-04533AEA4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65471" y="26301275"/>
          <a:ext cx="4602480" cy="3584576"/>
        </a:xfrm>
        <a:prstGeom prst="rect">
          <a:avLst/>
        </a:prstGeom>
      </xdr:spPr>
    </xdr:pic>
    <xdr:clientData/>
  </xdr:twoCellAnchor>
  <xdr:twoCellAnchor editAs="oneCell">
    <xdr:from>
      <xdr:col>20</xdr:col>
      <xdr:colOff>438150</xdr:colOff>
      <xdr:row>136</xdr:row>
      <xdr:rowOff>166159</xdr:rowOff>
    </xdr:from>
    <xdr:to>
      <xdr:col>28</xdr:col>
      <xdr:colOff>132715</xdr:colOff>
      <xdr:row>155</xdr:row>
      <xdr:rowOff>55458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3A961DE3-8EF3-46C3-AE34-2C3ED60FEDFC}"/>
            </a:ext>
            <a:ext uri="{147F2762-F138-4A5C-976F-8EAC2B608ADB}">
              <a16:predDERef xmlns:a16="http://schemas.microsoft.com/office/drawing/2014/main" pred="{30C07BB8-EBFC-2179-34BA-06BE1A69B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491210" y="26363719"/>
          <a:ext cx="4575175" cy="3522134"/>
        </a:xfrm>
        <a:prstGeom prst="rect">
          <a:avLst/>
        </a:prstGeom>
      </xdr:spPr>
    </xdr:pic>
    <xdr:clientData/>
  </xdr:twoCellAnchor>
  <xdr:twoCellAnchor editAs="oneCell">
    <xdr:from>
      <xdr:col>258</xdr:col>
      <xdr:colOff>314325</xdr:colOff>
      <xdr:row>104</xdr:row>
      <xdr:rowOff>95250</xdr:rowOff>
    </xdr:from>
    <xdr:to>
      <xdr:col>265</xdr:col>
      <xdr:colOff>114300</xdr:colOff>
      <xdr:row>121</xdr:row>
      <xdr:rowOff>173355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41579C84-79C1-4231-BEC6-DA1E30A86E91}"/>
            </a:ext>
            <a:ext uri="{147F2762-F138-4A5C-976F-8EAC2B608ADB}">
              <a16:predDERef xmlns:a16="http://schemas.microsoft.com/office/drawing/2014/main" pred="{E50ABFF3-3835-2064-0AD5-671B5EEB8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676905" y="20204430"/>
          <a:ext cx="4067175" cy="3316605"/>
        </a:xfrm>
        <a:prstGeom prst="rect">
          <a:avLst/>
        </a:prstGeom>
      </xdr:spPr>
    </xdr:pic>
    <xdr:clientData/>
  </xdr:twoCellAnchor>
  <xdr:twoCellAnchor editAs="oneCell">
    <xdr:from>
      <xdr:col>251</xdr:col>
      <xdr:colOff>590550</xdr:colOff>
      <xdr:row>104</xdr:row>
      <xdr:rowOff>123825</xdr:rowOff>
    </xdr:from>
    <xdr:to>
      <xdr:col>258</xdr:col>
      <xdr:colOff>251459</xdr:colOff>
      <xdr:row>121</xdr:row>
      <xdr:rowOff>171450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A6927911-82E3-4C52-B76A-680FD0C45464}"/>
            </a:ext>
            <a:ext uri="{147F2762-F138-4A5C-976F-8EAC2B608ADB}">
              <a16:predDERef xmlns:a16="http://schemas.microsoft.com/office/drawing/2014/main" pred="{5DE93C09-A58C-86F6-45BF-018E41274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373510" y="20233005"/>
          <a:ext cx="4236720" cy="3268980"/>
        </a:xfrm>
        <a:prstGeom prst="rect">
          <a:avLst/>
        </a:prstGeom>
      </xdr:spPr>
    </xdr:pic>
    <xdr:clientData/>
  </xdr:twoCellAnchor>
  <xdr:twoCellAnchor editAs="oneCell">
    <xdr:from>
      <xdr:col>281</xdr:col>
      <xdr:colOff>0</xdr:colOff>
      <xdr:row>65</xdr:row>
      <xdr:rowOff>0</xdr:rowOff>
    </xdr:from>
    <xdr:to>
      <xdr:col>287</xdr:col>
      <xdr:colOff>169544</xdr:colOff>
      <xdr:row>81</xdr:row>
      <xdr:rowOff>20955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D751DF0F-684A-4EFE-9670-9031B334180B}"/>
            </a:ext>
            <a:ext uri="{147F2762-F138-4A5C-976F-8EAC2B608ADB}">
              <a16:predDERef xmlns:a16="http://schemas.microsoft.com/office/drawing/2014/main" pred="{BB236B88-7678-BD38-BE3A-D04CA9195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848980" y="12976860"/>
          <a:ext cx="3819525" cy="2954655"/>
        </a:xfrm>
        <a:prstGeom prst="rect">
          <a:avLst/>
        </a:prstGeom>
      </xdr:spPr>
    </xdr:pic>
    <xdr:clientData/>
  </xdr:twoCellAnchor>
  <xdr:twoCellAnchor editAs="oneCell">
    <xdr:from>
      <xdr:col>287</xdr:col>
      <xdr:colOff>266700</xdr:colOff>
      <xdr:row>64</xdr:row>
      <xdr:rowOff>171450</xdr:rowOff>
    </xdr:from>
    <xdr:to>
      <xdr:col>293</xdr:col>
      <xdr:colOff>320041</xdr:colOff>
      <xdr:row>81</xdr:row>
      <xdr:rowOff>38100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7F32954D-9B68-4E1C-88FE-2F91C1A20526}"/>
            </a:ext>
            <a:ext uri="{147F2762-F138-4A5C-976F-8EAC2B608ADB}">
              <a16:predDERef xmlns:a16="http://schemas.microsoft.com/office/drawing/2014/main" pred="{E42B64D1-2A8C-3462-3B90-887E3D62E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5773280" y="12965430"/>
          <a:ext cx="3714750" cy="2975610"/>
        </a:xfrm>
        <a:prstGeom prst="rect">
          <a:avLst/>
        </a:prstGeom>
      </xdr:spPr>
    </xdr:pic>
    <xdr:clientData/>
  </xdr:twoCellAnchor>
  <xdr:twoCellAnchor editAs="oneCell">
    <xdr:from>
      <xdr:col>252</xdr:col>
      <xdr:colOff>93133</xdr:colOff>
      <xdr:row>68</xdr:row>
      <xdr:rowOff>59267</xdr:rowOff>
    </xdr:from>
    <xdr:to>
      <xdr:col>258</xdr:col>
      <xdr:colOff>249342</xdr:colOff>
      <xdr:row>86</xdr:row>
      <xdr:rowOff>19685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092904C3-3CD7-4A86-AF7B-C6FB6F11B2F7}"/>
            </a:ext>
            <a:ext uri="{147F2762-F138-4A5C-976F-8EAC2B608ADB}">
              <a16:predDERef xmlns:a16="http://schemas.microsoft.com/office/drawing/2014/main" pred="{3C0A3C33-02A5-9279-D73C-230F42EED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098933" y="13656734"/>
          <a:ext cx="4113741" cy="3309408"/>
        </a:xfrm>
        <a:prstGeom prst="rect">
          <a:avLst/>
        </a:prstGeom>
      </xdr:spPr>
    </xdr:pic>
    <xdr:clientData/>
  </xdr:twoCellAnchor>
  <xdr:twoCellAnchor editAs="oneCell">
    <xdr:from>
      <xdr:col>239</xdr:col>
      <xdr:colOff>28575</xdr:colOff>
      <xdr:row>65</xdr:row>
      <xdr:rowOff>28575</xdr:rowOff>
    </xdr:from>
    <xdr:to>
      <xdr:col>245</xdr:col>
      <xdr:colOff>2</xdr:colOff>
      <xdr:row>82</xdr:row>
      <xdr:rowOff>20955</xdr:rowOff>
    </xdr:to>
    <xdr:pic>
      <xdr:nvPicPr>
        <xdr:cNvPr id="58" name="Imagem 32">
          <a:extLst>
            <a:ext uri="{FF2B5EF4-FFF2-40B4-BE49-F238E27FC236}">
              <a16:creationId xmlns:a16="http://schemas.microsoft.com/office/drawing/2014/main" id="{5726CB69-6342-45B4-9CCE-223BC881BDEB}"/>
            </a:ext>
            <a:ext uri="{147F2762-F138-4A5C-976F-8EAC2B608ADB}">
              <a16:predDERef xmlns:a16="http://schemas.microsoft.com/office/drawing/2014/main" pred="{6E3D7FA2-F484-CBBC-D0D2-D5159B889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4214395" y="13005435"/>
          <a:ext cx="3910965" cy="3108960"/>
        </a:xfrm>
        <a:prstGeom prst="rect">
          <a:avLst/>
        </a:prstGeom>
      </xdr:spPr>
    </xdr:pic>
    <xdr:clientData/>
  </xdr:twoCellAnchor>
  <xdr:twoCellAnchor editAs="oneCell">
    <xdr:from>
      <xdr:col>224</xdr:col>
      <xdr:colOff>66675</xdr:colOff>
      <xdr:row>64</xdr:row>
      <xdr:rowOff>161925</xdr:rowOff>
    </xdr:from>
    <xdr:to>
      <xdr:col>230</xdr:col>
      <xdr:colOff>20957</xdr:colOff>
      <xdr:row>81</xdr:row>
      <xdr:rowOff>59055</xdr:rowOff>
    </xdr:to>
    <xdr:pic>
      <xdr:nvPicPr>
        <xdr:cNvPr id="59" name="Imagem 35">
          <a:extLst>
            <a:ext uri="{FF2B5EF4-FFF2-40B4-BE49-F238E27FC236}">
              <a16:creationId xmlns:a16="http://schemas.microsoft.com/office/drawing/2014/main" id="{01764AC0-1851-4F69-B55E-755A4C877FB5}"/>
            </a:ext>
            <a:ext uri="{147F2762-F138-4A5C-976F-8EAC2B608ADB}">
              <a16:predDERef xmlns:a16="http://schemas.microsoft.com/office/drawing/2014/main" pred="{AE98186C-3555-7D27-B217-D0A51851B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6045755" y="12955905"/>
          <a:ext cx="3901440" cy="3013710"/>
        </a:xfrm>
        <a:prstGeom prst="rect">
          <a:avLst/>
        </a:prstGeom>
      </xdr:spPr>
    </xdr:pic>
    <xdr:clientData/>
  </xdr:twoCellAnchor>
  <xdr:twoCellAnchor editAs="oneCell">
    <xdr:from>
      <xdr:col>270</xdr:col>
      <xdr:colOff>0</xdr:colOff>
      <xdr:row>85</xdr:row>
      <xdr:rowOff>0</xdr:rowOff>
    </xdr:from>
    <xdr:to>
      <xdr:col>277</xdr:col>
      <xdr:colOff>304801</xdr:colOff>
      <xdr:row>104</xdr:row>
      <xdr:rowOff>97155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BFD4E72F-992E-48E1-A57B-284405F41453}"/>
            </a:ext>
            <a:ext uri="{147F2762-F138-4A5C-976F-8EAC2B608ADB}">
              <a16:predDERef xmlns:a16="http://schemas.microsoft.com/office/drawing/2014/main" pred="{A72C6FCA-64A8-E7C7-0C84-ED939ABE2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800980" y="16634460"/>
          <a:ext cx="4572000" cy="3579495"/>
        </a:xfrm>
        <a:prstGeom prst="rect">
          <a:avLst/>
        </a:prstGeom>
      </xdr:spPr>
    </xdr:pic>
    <xdr:clientData/>
  </xdr:twoCellAnchor>
  <xdr:twoCellAnchor editAs="oneCell">
    <xdr:from>
      <xdr:col>21</xdr:col>
      <xdr:colOff>182881</xdr:colOff>
      <xdr:row>3</xdr:row>
      <xdr:rowOff>137160</xdr:rowOff>
    </xdr:from>
    <xdr:to>
      <xdr:col>27</xdr:col>
      <xdr:colOff>398530</xdr:colOff>
      <xdr:row>19</xdr:row>
      <xdr:rowOff>91440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C145459-566A-19AE-45DC-E98680DAF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845541" y="685800"/>
          <a:ext cx="3886584" cy="2956560"/>
        </a:xfrm>
        <a:prstGeom prst="rect">
          <a:avLst/>
        </a:prstGeom>
      </xdr:spPr>
    </xdr:pic>
    <xdr:clientData/>
  </xdr:twoCellAnchor>
  <xdr:twoCellAnchor editAs="oneCell">
    <xdr:from>
      <xdr:col>6</xdr:col>
      <xdr:colOff>481149</xdr:colOff>
      <xdr:row>4</xdr:row>
      <xdr:rowOff>83820</xdr:rowOff>
    </xdr:from>
    <xdr:to>
      <xdr:col>13</xdr:col>
      <xdr:colOff>246519</xdr:colOff>
      <xdr:row>20</xdr:row>
      <xdr:rowOff>129540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6A61A06-C996-9A8D-F290-F2AA6799C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28606" y="824049"/>
          <a:ext cx="4036380" cy="3086100"/>
        </a:xfrm>
        <a:prstGeom prst="rect">
          <a:avLst/>
        </a:prstGeom>
      </xdr:spPr>
    </xdr:pic>
    <xdr:clientData/>
  </xdr:twoCellAnchor>
  <xdr:twoCellAnchor editAs="oneCell">
    <xdr:from>
      <xdr:col>6</xdr:col>
      <xdr:colOff>495300</xdr:colOff>
      <xdr:row>20</xdr:row>
      <xdr:rowOff>152400</xdr:rowOff>
    </xdr:from>
    <xdr:to>
      <xdr:col>13</xdr:col>
      <xdr:colOff>320077</xdr:colOff>
      <xdr:row>37</xdr:row>
      <xdr:rowOff>169299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CA6DB6EB-C399-5DE0-FE57-8A7929B8A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40580" y="3893820"/>
          <a:ext cx="4095787" cy="3122049"/>
        </a:xfrm>
        <a:prstGeom prst="rect">
          <a:avLst/>
        </a:prstGeom>
      </xdr:spPr>
    </xdr:pic>
    <xdr:clientData/>
  </xdr:twoCellAnchor>
  <xdr:twoCellAnchor editAs="oneCell">
    <xdr:from>
      <xdr:col>21</xdr:col>
      <xdr:colOff>144781</xdr:colOff>
      <xdr:row>19</xdr:row>
      <xdr:rowOff>137159</xdr:rowOff>
    </xdr:from>
    <xdr:to>
      <xdr:col>27</xdr:col>
      <xdr:colOff>549673</xdr:colOff>
      <xdr:row>36</xdr:row>
      <xdr:rowOff>95250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7594485-FDFD-A45B-0B01-5567FDD73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807441" y="3695699"/>
          <a:ext cx="4066302" cy="3063241"/>
        </a:xfrm>
        <a:prstGeom prst="rect">
          <a:avLst/>
        </a:prstGeom>
      </xdr:spPr>
    </xdr:pic>
    <xdr:clientData/>
  </xdr:twoCellAnchor>
  <xdr:twoCellAnchor editAs="oneCell">
    <xdr:from>
      <xdr:col>39</xdr:col>
      <xdr:colOff>472441</xdr:colOff>
      <xdr:row>1</xdr:row>
      <xdr:rowOff>1</xdr:rowOff>
    </xdr:from>
    <xdr:to>
      <xdr:col>46</xdr:col>
      <xdr:colOff>190501</xdr:colOff>
      <xdr:row>17</xdr:row>
      <xdr:rowOff>60635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CA2EB1BE-5C87-F7DA-B3E9-C4D158028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5946101" y="182881"/>
          <a:ext cx="3985260" cy="3074344"/>
        </a:xfrm>
        <a:prstGeom prst="rect">
          <a:avLst/>
        </a:prstGeom>
      </xdr:spPr>
    </xdr:pic>
    <xdr:clientData/>
  </xdr:twoCellAnchor>
  <xdr:twoCellAnchor editAs="oneCell">
    <xdr:from>
      <xdr:col>39</xdr:col>
      <xdr:colOff>472441</xdr:colOff>
      <xdr:row>17</xdr:row>
      <xdr:rowOff>60961</xdr:rowOff>
    </xdr:from>
    <xdr:to>
      <xdr:col>46</xdr:col>
      <xdr:colOff>207645</xdr:colOff>
      <xdr:row>33</xdr:row>
      <xdr:rowOff>169773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BB6A7863-1375-A888-AC02-C0EEB0C44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946101" y="3253741"/>
          <a:ext cx="4015739" cy="3031082"/>
        </a:xfrm>
        <a:prstGeom prst="rect">
          <a:avLst/>
        </a:prstGeom>
      </xdr:spPr>
    </xdr:pic>
    <xdr:clientData/>
  </xdr:twoCellAnchor>
  <xdr:twoCellAnchor editAs="oneCell">
    <xdr:from>
      <xdr:col>57</xdr:col>
      <xdr:colOff>457200</xdr:colOff>
      <xdr:row>1</xdr:row>
      <xdr:rowOff>0</xdr:rowOff>
    </xdr:from>
    <xdr:to>
      <xdr:col>64</xdr:col>
      <xdr:colOff>421986</xdr:colOff>
      <xdr:row>18</xdr:row>
      <xdr:rowOff>15240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C8381496-168F-4DC7-6D4E-08CA7C045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7292280" y="182880"/>
          <a:ext cx="4231986" cy="3200400"/>
        </a:xfrm>
        <a:prstGeom prst="rect">
          <a:avLst/>
        </a:prstGeom>
      </xdr:spPr>
    </xdr:pic>
    <xdr:clientData/>
  </xdr:twoCellAnchor>
  <xdr:twoCellAnchor editAs="oneCell">
    <xdr:from>
      <xdr:col>57</xdr:col>
      <xdr:colOff>480060</xdr:colOff>
      <xdr:row>18</xdr:row>
      <xdr:rowOff>30167</xdr:rowOff>
    </xdr:from>
    <xdr:to>
      <xdr:col>64</xdr:col>
      <xdr:colOff>548640</xdr:colOff>
      <xdr:row>35</xdr:row>
      <xdr:rowOff>131780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91134CBB-EB18-9E4E-8C08-F21ECBF67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7315140" y="3405827"/>
          <a:ext cx="4328160" cy="3223908"/>
        </a:xfrm>
        <a:prstGeom prst="rect">
          <a:avLst/>
        </a:prstGeom>
      </xdr:spPr>
    </xdr:pic>
    <xdr:clientData/>
  </xdr:twoCellAnchor>
  <xdr:twoCellAnchor editAs="oneCell">
    <xdr:from>
      <xdr:col>75</xdr:col>
      <xdr:colOff>15241</xdr:colOff>
      <xdr:row>0</xdr:row>
      <xdr:rowOff>144781</xdr:rowOff>
    </xdr:from>
    <xdr:to>
      <xdr:col>81</xdr:col>
      <xdr:colOff>590179</xdr:colOff>
      <xdr:row>17</xdr:row>
      <xdr:rowOff>114301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134AE8F-8E32-F223-E861-5C9BE6F1F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105061" y="144781"/>
          <a:ext cx="4228728" cy="3162300"/>
        </a:xfrm>
        <a:prstGeom prst="rect">
          <a:avLst/>
        </a:prstGeom>
      </xdr:spPr>
    </xdr:pic>
    <xdr:clientData/>
  </xdr:twoCellAnchor>
  <xdr:twoCellAnchor editAs="oneCell">
    <xdr:from>
      <xdr:col>74</xdr:col>
      <xdr:colOff>601981</xdr:colOff>
      <xdr:row>17</xdr:row>
      <xdr:rowOff>152402</xdr:rowOff>
    </xdr:from>
    <xdr:to>
      <xdr:col>82</xdr:col>
      <xdr:colOff>15241</xdr:colOff>
      <xdr:row>35</xdr:row>
      <xdr:rowOff>72392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C2514A63-70B8-B85C-F898-70FCB2641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082201" y="3345182"/>
          <a:ext cx="4282440" cy="3211830"/>
        </a:xfrm>
        <a:prstGeom prst="rect">
          <a:avLst/>
        </a:prstGeom>
      </xdr:spPr>
    </xdr:pic>
    <xdr:clientData/>
  </xdr:twoCellAnchor>
  <xdr:twoCellAnchor editAs="oneCell">
    <xdr:from>
      <xdr:col>92</xdr:col>
      <xdr:colOff>212272</xdr:colOff>
      <xdr:row>2</xdr:row>
      <xdr:rowOff>59872</xdr:rowOff>
    </xdr:from>
    <xdr:to>
      <xdr:col>100</xdr:col>
      <xdr:colOff>186942</xdr:colOff>
      <xdr:row>16</xdr:row>
      <xdr:rowOff>151312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6224195D-E2FE-E37A-9B82-46F8A7C6B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8908043" y="429986"/>
          <a:ext cx="3675813" cy="2769326"/>
        </a:xfrm>
        <a:prstGeom prst="rect">
          <a:avLst/>
        </a:prstGeom>
      </xdr:spPr>
    </xdr:pic>
    <xdr:clientData/>
  </xdr:twoCellAnchor>
  <xdr:twoCellAnchor editAs="oneCell">
    <xdr:from>
      <xdr:col>92</xdr:col>
      <xdr:colOff>190500</xdr:colOff>
      <xdr:row>17</xdr:row>
      <xdr:rowOff>15241</xdr:rowOff>
    </xdr:from>
    <xdr:to>
      <xdr:col>101</xdr:col>
      <xdr:colOff>131486</xdr:colOff>
      <xdr:row>33</xdr:row>
      <xdr:rowOff>19051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F032801B-1898-57C8-BE2A-E394F991F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8879740" y="3208021"/>
          <a:ext cx="3922436" cy="2926080"/>
        </a:xfrm>
        <a:prstGeom prst="rect">
          <a:avLst/>
        </a:prstGeom>
      </xdr:spPr>
    </xdr:pic>
    <xdr:clientData/>
  </xdr:twoCellAnchor>
  <xdr:twoCellAnchor editAs="oneCell">
    <xdr:from>
      <xdr:col>109</xdr:col>
      <xdr:colOff>266700</xdr:colOff>
      <xdr:row>0</xdr:row>
      <xdr:rowOff>152401</xdr:rowOff>
    </xdr:from>
    <xdr:to>
      <xdr:col>115</xdr:col>
      <xdr:colOff>131474</xdr:colOff>
      <xdr:row>17</xdr:row>
      <xdr:rowOff>19051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81F1E686-EE31-7C71-AA34-3CFA230D3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7101720" y="152401"/>
          <a:ext cx="4038629" cy="3055620"/>
        </a:xfrm>
        <a:prstGeom prst="rect">
          <a:avLst/>
        </a:prstGeom>
      </xdr:spPr>
    </xdr:pic>
    <xdr:clientData/>
  </xdr:twoCellAnchor>
  <xdr:twoCellAnchor editAs="oneCell">
    <xdr:from>
      <xdr:col>109</xdr:col>
      <xdr:colOff>259081</xdr:colOff>
      <xdr:row>17</xdr:row>
      <xdr:rowOff>78630</xdr:rowOff>
    </xdr:from>
    <xdr:to>
      <xdr:col>115</xdr:col>
      <xdr:colOff>171451</xdr:colOff>
      <xdr:row>34</xdr:row>
      <xdr:rowOff>54219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F4DBC9B3-94C3-2C27-BABE-AA758B53D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7094101" y="3271410"/>
          <a:ext cx="4069080" cy="3088359"/>
        </a:xfrm>
        <a:prstGeom prst="rect">
          <a:avLst/>
        </a:prstGeom>
      </xdr:spPr>
    </xdr:pic>
    <xdr:clientData/>
  </xdr:twoCellAnchor>
  <xdr:twoCellAnchor editAs="oneCell">
    <xdr:from>
      <xdr:col>121</xdr:col>
      <xdr:colOff>297180</xdr:colOff>
      <xdr:row>1</xdr:row>
      <xdr:rowOff>7621</xdr:rowOff>
    </xdr:from>
    <xdr:to>
      <xdr:col>129</xdr:col>
      <xdr:colOff>113104</xdr:colOff>
      <xdr:row>16</xdr:row>
      <xdr:rowOff>114301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B624EE28-FF43-479F-CDC7-B7483EDDB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5224640" y="190501"/>
          <a:ext cx="3923104" cy="2933700"/>
        </a:xfrm>
        <a:prstGeom prst="rect">
          <a:avLst/>
        </a:prstGeom>
      </xdr:spPr>
    </xdr:pic>
    <xdr:clientData/>
  </xdr:twoCellAnchor>
  <xdr:twoCellAnchor editAs="oneCell">
    <xdr:from>
      <xdr:col>121</xdr:col>
      <xdr:colOff>320041</xdr:colOff>
      <xdr:row>17</xdr:row>
      <xdr:rowOff>30480</xdr:rowOff>
    </xdr:from>
    <xdr:to>
      <xdr:col>128</xdr:col>
      <xdr:colOff>266701</xdr:colOff>
      <xdr:row>33</xdr:row>
      <xdr:rowOff>15549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1CCE1193-5396-663F-19FB-F307ACCF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5247501" y="3223260"/>
          <a:ext cx="3771900" cy="2899719"/>
        </a:xfrm>
        <a:prstGeom prst="rect">
          <a:avLst/>
        </a:prstGeom>
      </xdr:spPr>
    </xdr:pic>
    <xdr:clientData/>
  </xdr:twoCellAnchor>
  <xdr:twoCellAnchor editAs="oneCell">
    <xdr:from>
      <xdr:col>136</xdr:col>
      <xdr:colOff>243841</xdr:colOff>
      <xdr:row>0</xdr:row>
      <xdr:rowOff>137161</xdr:rowOff>
    </xdr:from>
    <xdr:to>
      <xdr:col>143</xdr:col>
      <xdr:colOff>57561</xdr:colOff>
      <xdr:row>16</xdr:row>
      <xdr:rowOff>167640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99CC9052-83E2-A473-7F32-25D6B6624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951321" y="137161"/>
          <a:ext cx="4013769" cy="3032759"/>
        </a:xfrm>
        <a:prstGeom prst="rect">
          <a:avLst/>
        </a:prstGeom>
      </xdr:spPr>
    </xdr:pic>
    <xdr:clientData/>
  </xdr:twoCellAnchor>
  <xdr:twoCellAnchor editAs="oneCell">
    <xdr:from>
      <xdr:col>136</xdr:col>
      <xdr:colOff>236221</xdr:colOff>
      <xdr:row>17</xdr:row>
      <xdr:rowOff>77981</xdr:rowOff>
    </xdr:from>
    <xdr:to>
      <xdr:col>142</xdr:col>
      <xdr:colOff>589598</xdr:colOff>
      <xdr:row>34</xdr:row>
      <xdr:rowOff>15577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DB74E4F8-B7D1-88E5-A29C-E1E6633F7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2943701" y="3270761"/>
          <a:ext cx="3954780" cy="3038936"/>
        </a:xfrm>
        <a:prstGeom prst="rect">
          <a:avLst/>
        </a:prstGeom>
      </xdr:spPr>
    </xdr:pic>
    <xdr:clientData/>
  </xdr:twoCellAnchor>
  <xdr:twoCellAnchor editAs="oneCell">
    <xdr:from>
      <xdr:col>162</xdr:col>
      <xdr:colOff>198121</xdr:colOff>
      <xdr:row>0</xdr:row>
      <xdr:rowOff>144781</xdr:rowOff>
    </xdr:from>
    <xdr:to>
      <xdr:col>170</xdr:col>
      <xdr:colOff>17145</xdr:colOff>
      <xdr:row>18</xdr:row>
      <xdr:rowOff>34377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5046A2B2-940A-65B4-C7AC-C3FD35164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0662761" y="144781"/>
          <a:ext cx="4152899" cy="3265256"/>
        </a:xfrm>
        <a:prstGeom prst="rect">
          <a:avLst/>
        </a:prstGeom>
      </xdr:spPr>
    </xdr:pic>
    <xdr:clientData/>
  </xdr:twoCellAnchor>
  <xdr:twoCellAnchor editAs="oneCell">
    <xdr:from>
      <xdr:col>162</xdr:col>
      <xdr:colOff>190501</xdr:colOff>
      <xdr:row>18</xdr:row>
      <xdr:rowOff>114301</xdr:rowOff>
    </xdr:from>
    <xdr:to>
      <xdr:col>169</xdr:col>
      <xdr:colOff>548642</xdr:colOff>
      <xdr:row>36</xdr:row>
      <xdr:rowOff>20585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5C9D84B1-881C-1509-669B-00246ECC8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0655141" y="3489961"/>
          <a:ext cx="4069080" cy="3188599"/>
        </a:xfrm>
        <a:prstGeom prst="rect">
          <a:avLst/>
        </a:prstGeom>
      </xdr:spPr>
    </xdr:pic>
    <xdr:clientData/>
  </xdr:twoCellAnchor>
  <xdr:twoCellAnchor editAs="oneCell">
    <xdr:from>
      <xdr:col>178</xdr:col>
      <xdr:colOff>251461</xdr:colOff>
      <xdr:row>1</xdr:row>
      <xdr:rowOff>99060</xdr:rowOff>
    </xdr:from>
    <xdr:to>
      <xdr:col>183</xdr:col>
      <xdr:colOff>514351</xdr:colOff>
      <xdr:row>17</xdr:row>
      <xdr:rowOff>133804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26AC9EC2-7CF3-B165-DFB8-357244095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296221" y="281940"/>
          <a:ext cx="3802380" cy="3031309"/>
        </a:xfrm>
        <a:prstGeom prst="rect">
          <a:avLst/>
        </a:prstGeom>
      </xdr:spPr>
    </xdr:pic>
    <xdr:clientData/>
  </xdr:twoCellAnchor>
  <xdr:twoCellAnchor editAs="oneCell">
    <xdr:from>
      <xdr:col>178</xdr:col>
      <xdr:colOff>60961</xdr:colOff>
      <xdr:row>18</xdr:row>
      <xdr:rowOff>12772</xdr:rowOff>
    </xdr:from>
    <xdr:to>
      <xdr:col>184</xdr:col>
      <xdr:colOff>20955</xdr:colOff>
      <xdr:row>35</xdr:row>
      <xdr:rowOff>95320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DC0EC9A0-77A8-3FEA-D85E-0B58B1D25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9105721" y="3388432"/>
          <a:ext cx="4145279" cy="3181983"/>
        </a:xfrm>
        <a:prstGeom prst="rect">
          <a:avLst/>
        </a:prstGeom>
      </xdr:spPr>
    </xdr:pic>
    <xdr:clientData/>
  </xdr:twoCellAnchor>
  <xdr:twoCellAnchor editAs="oneCell">
    <xdr:from>
      <xdr:col>189</xdr:col>
      <xdr:colOff>274321</xdr:colOff>
      <xdr:row>0</xdr:row>
      <xdr:rowOff>144781</xdr:rowOff>
    </xdr:from>
    <xdr:to>
      <xdr:col>196</xdr:col>
      <xdr:colOff>267871</xdr:colOff>
      <xdr:row>18</xdr:row>
      <xdr:rowOff>95251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D9F66031-5D70-4948-4E5F-3EE1C590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7662981" y="144781"/>
          <a:ext cx="4260750" cy="3329940"/>
        </a:xfrm>
        <a:prstGeom prst="rect">
          <a:avLst/>
        </a:prstGeom>
      </xdr:spPr>
    </xdr:pic>
    <xdr:clientData/>
  </xdr:twoCellAnchor>
  <xdr:twoCellAnchor editAs="oneCell">
    <xdr:from>
      <xdr:col>189</xdr:col>
      <xdr:colOff>243840</xdr:colOff>
      <xdr:row>18</xdr:row>
      <xdr:rowOff>167641</xdr:rowOff>
    </xdr:from>
    <xdr:to>
      <xdr:col>196</xdr:col>
      <xdr:colOff>207645</xdr:colOff>
      <xdr:row>37</xdr:row>
      <xdr:rowOff>95311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E76867D6-7359-6756-7A4B-1E0816937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7632500" y="3543301"/>
          <a:ext cx="4244340" cy="3406200"/>
        </a:xfrm>
        <a:prstGeom prst="rect">
          <a:avLst/>
        </a:prstGeom>
      </xdr:spPr>
    </xdr:pic>
    <xdr:clientData/>
  </xdr:twoCellAnchor>
  <xdr:twoCellAnchor editAs="oneCell">
    <xdr:from>
      <xdr:col>203</xdr:col>
      <xdr:colOff>160021</xdr:colOff>
      <xdr:row>1</xdr:row>
      <xdr:rowOff>83820</xdr:rowOff>
    </xdr:from>
    <xdr:to>
      <xdr:col>209</xdr:col>
      <xdr:colOff>589005</xdr:colOff>
      <xdr:row>18</xdr:row>
      <xdr:rowOff>97154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0CD0D4D0-B850-2DBE-7C1D-0DE59EEA3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7195601" y="266700"/>
          <a:ext cx="4082774" cy="3192779"/>
        </a:xfrm>
        <a:prstGeom prst="rect">
          <a:avLst/>
        </a:prstGeom>
      </xdr:spPr>
    </xdr:pic>
    <xdr:clientData/>
  </xdr:twoCellAnchor>
  <xdr:twoCellAnchor editAs="oneCell">
    <xdr:from>
      <xdr:col>203</xdr:col>
      <xdr:colOff>137161</xdr:colOff>
      <xdr:row>18</xdr:row>
      <xdr:rowOff>129541</xdr:rowOff>
    </xdr:from>
    <xdr:to>
      <xdr:col>209</xdr:col>
      <xdr:colOff>550545</xdr:colOff>
      <xdr:row>36</xdr:row>
      <xdr:rowOff>170285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5AA7C374-A31A-A0BC-05B3-53D425986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7172741" y="3505201"/>
          <a:ext cx="4084319" cy="3336394"/>
        </a:xfrm>
        <a:prstGeom prst="rect">
          <a:avLst/>
        </a:prstGeom>
      </xdr:spPr>
    </xdr:pic>
    <xdr:clientData/>
  </xdr:twoCellAnchor>
  <xdr:twoCellAnchor editAs="oneCell">
    <xdr:from>
      <xdr:col>217</xdr:col>
      <xdr:colOff>38101</xdr:colOff>
      <xdr:row>0</xdr:row>
      <xdr:rowOff>152400</xdr:rowOff>
    </xdr:from>
    <xdr:to>
      <xdr:col>223</xdr:col>
      <xdr:colOff>590083</xdr:colOff>
      <xdr:row>18</xdr:row>
      <xdr:rowOff>38099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9195F7E4-5705-4BB7-5ADA-2372C6327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6187201" y="152400"/>
          <a:ext cx="4213393" cy="3261359"/>
        </a:xfrm>
        <a:prstGeom prst="rect">
          <a:avLst/>
        </a:prstGeom>
      </xdr:spPr>
    </xdr:pic>
    <xdr:clientData/>
  </xdr:twoCellAnchor>
  <xdr:twoCellAnchor editAs="oneCell">
    <xdr:from>
      <xdr:col>216</xdr:col>
      <xdr:colOff>548640</xdr:colOff>
      <xdr:row>18</xdr:row>
      <xdr:rowOff>175260</xdr:rowOff>
    </xdr:from>
    <xdr:to>
      <xdr:col>223</xdr:col>
      <xdr:colOff>435469</xdr:colOff>
      <xdr:row>37</xdr:row>
      <xdr:rowOff>91778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64B637BA-7109-2362-F85D-C17612686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6088140" y="3550920"/>
          <a:ext cx="4150219" cy="3383618"/>
        </a:xfrm>
        <a:prstGeom prst="rect">
          <a:avLst/>
        </a:prstGeom>
      </xdr:spPr>
    </xdr:pic>
    <xdr:clientData/>
  </xdr:twoCellAnchor>
  <xdr:twoCellAnchor editAs="oneCell">
    <xdr:from>
      <xdr:col>230</xdr:col>
      <xdr:colOff>518160</xdr:colOff>
      <xdr:row>0</xdr:row>
      <xdr:rowOff>152400</xdr:rowOff>
    </xdr:from>
    <xdr:to>
      <xdr:col>238</xdr:col>
      <xdr:colOff>17145</xdr:colOff>
      <xdr:row>19</xdr:row>
      <xdr:rowOff>41023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F149A15-D345-B181-886B-18166FF0A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4874000" y="152400"/>
          <a:ext cx="4389120" cy="3447163"/>
        </a:xfrm>
        <a:prstGeom prst="rect">
          <a:avLst/>
        </a:prstGeom>
      </xdr:spPr>
    </xdr:pic>
    <xdr:clientData/>
  </xdr:twoCellAnchor>
  <xdr:twoCellAnchor editAs="oneCell">
    <xdr:from>
      <xdr:col>230</xdr:col>
      <xdr:colOff>510541</xdr:colOff>
      <xdr:row>19</xdr:row>
      <xdr:rowOff>106681</xdr:rowOff>
    </xdr:from>
    <xdr:to>
      <xdr:col>237</xdr:col>
      <xdr:colOff>548641</xdr:colOff>
      <xdr:row>38</xdr:row>
      <xdr:rowOff>21761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7E90421C-9BDE-0109-1DF2-38E13D208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4866381" y="3665221"/>
          <a:ext cx="4297679" cy="3401230"/>
        </a:xfrm>
        <a:prstGeom prst="rect">
          <a:avLst/>
        </a:prstGeom>
      </xdr:spPr>
    </xdr:pic>
    <xdr:clientData/>
  </xdr:twoCellAnchor>
  <xdr:twoCellAnchor editAs="oneCell">
    <xdr:from>
      <xdr:col>245</xdr:col>
      <xdr:colOff>175259</xdr:colOff>
      <xdr:row>0</xdr:row>
      <xdr:rowOff>129540</xdr:rowOff>
    </xdr:from>
    <xdr:to>
      <xdr:col>251</xdr:col>
      <xdr:colOff>516151</xdr:colOff>
      <xdr:row>17</xdr:row>
      <xdr:rowOff>95250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BB75969C-F04E-8EA9-E5D5-1AC8CADEB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3957039" y="129540"/>
          <a:ext cx="3994683" cy="3154680"/>
        </a:xfrm>
        <a:prstGeom prst="rect">
          <a:avLst/>
        </a:prstGeom>
      </xdr:spPr>
    </xdr:pic>
    <xdr:clientData/>
  </xdr:twoCellAnchor>
  <xdr:twoCellAnchor editAs="oneCell">
    <xdr:from>
      <xdr:col>245</xdr:col>
      <xdr:colOff>1</xdr:colOff>
      <xdr:row>18</xdr:row>
      <xdr:rowOff>1</xdr:rowOff>
    </xdr:from>
    <xdr:to>
      <xdr:col>251</xdr:col>
      <xdr:colOff>474345</xdr:colOff>
      <xdr:row>36</xdr:row>
      <xdr:rowOff>18758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6FF728C0-2EDF-DA56-CB11-1E6D96D1B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43781781" y="3375661"/>
          <a:ext cx="4145280" cy="3320122"/>
        </a:xfrm>
        <a:prstGeom prst="rect">
          <a:avLst/>
        </a:prstGeom>
      </xdr:spPr>
    </xdr:pic>
    <xdr:clientData/>
  </xdr:twoCellAnchor>
  <xdr:twoCellAnchor editAs="oneCell">
    <xdr:from>
      <xdr:col>258</xdr:col>
      <xdr:colOff>213360</xdr:colOff>
      <xdr:row>1</xdr:row>
      <xdr:rowOff>7621</xdr:rowOff>
    </xdr:from>
    <xdr:to>
      <xdr:col>264</xdr:col>
      <xdr:colOff>455142</xdr:colOff>
      <xdr:row>17</xdr:row>
      <xdr:rowOff>57151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29BA595B-1499-3DAE-7EA0-EEE57798D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52232360" y="190501"/>
          <a:ext cx="3899381" cy="3055620"/>
        </a:xfrm>
        <a:prstGeom prst="rect">
          <a:avLst/>
        </a:prstGeom>
      </xdr:spPr>
    </xdr:pic>
    <xdr:clientData/>
  </xdr:twoCellAnchor>
  <xdr:twoCellAnchor editAs="oneCell">
    <xdr:from>
      <xdr:col>258</xdr:col>
      <xdr:colOff>1</xdr:colOff>
      <xdr:row>18</xdr:row>
      <xdr:rowOff>0</xdr:rowOff>
    </xdr:from>
    <xdr:to>
      <xdr:col>264</xdr:col>
      <xdr:colOff>494796</xdr:colOff>
      <xdr:row>36</xdr:row>
      <xdr:rowOff>53340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9148F2A5-06D9-3CE8-DB00-2496E8D29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52019001" y="3375660"/>
          <a:ext cx="4152394" cy="3337560"/>
        </a:xfrm>
        <a:prstGeom prst="rect">
          <a:avLst/>
        </a:prstGeom>
      </xdr:spPr>
    </xdr:pic>
    <xdr:clientData/>
  </xdr:twoCellAnchor>
  <xdr:twoCellAnchor editAs="oneCell">
    <xdr:from>
      <xdr:col>271</xdr:col>
      <xdr:colOff>487680</xdr:colOff>
      <xdr:row>0</xdr:row>
      <xdr:rowOff>137160</xdr:rowOff>
    </xdr:from>
    <xdr:to>
      <xdr:col>278</xdr:col>
      <xdr:colOff>287001</xdr:colOff>
      <xdr:row>18</xdr:row>
      <xdr:rowOff>15240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401E2904-D095-F0E0-E8B2-9CADAA6D7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0675320" y="137160"/>
          <a:ext cx="4070331" cy="3246120"/>
        </a:xfrm>
        <a:prstGeom prst="rect">
          <a:avLst/>
        </a:prstGeom>
      </xdr:spPr>
    </xdr:pic>
    <xdr:clientData/>
  </xdr:twoCellAnchor>
  <xdr:twoCellAnchor editAs="oneCell">
    <xdr:from>
      <xdr:col>271</xdr:col>
      <xdr:colOff>426721</xdr:colOff>
      <xdr:row>18</xdr:row>
      <xdr:rowOff>53340</xdr:rowOff>
    </xdr:from>
    <xdr:to>
      <xdr:col>278</xdr:col>
      <xdr:colOff>400051</xdr:colOff>
      <xdr:row>35</xdr:row>
      <xdr:rowOff>171505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33483F0F-2A55-81D5-8CA7-071C3D62A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0614361" y="3429000"/>
          <a:ext cx="4236720" cy="3217600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46</xdr:row>
      <xdr:rowOff>169335</xdr:rowOff>
    </xdr:from>
    <xdr:to>
      <xdr:col>6</xdr:col>
      <xdr:colOff>419800</xdr:colOff>
      <xdr:row>64</xdr:row>
      <xdr:rowOff>151868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165A2739-5704-4093-4103-1E4A40E40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467" y="9584268"/>
          <a:ext cx="4560000" cy="3420000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254001</xdr:colOff>
      <xdr:row>46</xdr:row>
      <xdr:rowOff>135468</xdr:rowOff>
    </xdr:from>
    <xdr:to>
      <xdr:col>13</xdr:col>
      <xdr:colOff>535924</xdr:colOff>
      <xdr:row>64</xdr:row>
      <xdr:rowOff>118001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D557D529-2B6A-6364-50E8-E5A38FE43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402668" y="9550401"/>
          <a:ext cx="4549123" cy="342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84668</xdr:colOff>
      <xdr:row>46</xdr:row>
      <xdr:rowOff>152401</xdr:rowOff>
    </xdr:from>
    <xdr:to>
      <xdr:col>29</xdr:col>
      <xdr:colOff>419283</xdr:colOff>
      <xdr:row>64</xdr:row>
      <xdr:rowOff>131124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6F425CD9-40F3-5E1F-EC69-64BE66219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4359468" y="9567334"/>
          <a:ext cx="4601815" cy="342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397933</xdr:colOff>
      <xdr:row>46</xdr:row>
      <xdr:rowOff>169334</xdr:rowOff>
    </xdr:from>
    <xdr:to>
      <xdr:col>21</xdr:col>
      <xdr:colOff>326539</xdr:colOff>
      <xdr:row>64</xdr:row>
      <xdr:rowOff>151867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5FBF7CD5-97CB-650D-2A2B-D22210A67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423400" y="9584267"/>
          <a:ext cx="4579769" cy="3420000"/>
        </a:xfrm>
        <a:prstGeom prst="rect">
          <a:avLst/>
        </a:prstGeom>
      </xdr:spPr>
    </xdr:pic>
    <xdr:clientData/>
  </xdr:twoCellAnchor>
  <xdr:twoCellAnchor editAs="oneCell">
    <xdr:from>
      <xdr:col>30</xdr:col>
      <xdr:colOff>397934</xdr:colOff>
      <xdr:row>47</xdr:row>
      <xdr:rowOff>76200</xdr:rowOff>
    </xdr:from>
    <xdr:to>
      <xdr:col>36</xdr:col>
      <xdr:colOff>474114</xdr:colOff>
      <xdr:row>65</xdr:row>
      <xdr:rowOff>54923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1CDCA877-84A0-D138-DC59-06090A64B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9549534" y="9677400"/>
          <a:ext cx="4564360" cy="3420000"/>
        </a:xfrm>
        <a:prstGeom prst="rect">
          <a:avLst/>
        </a:prstGeom>
      </xdr:spPr>
    </xdr:pic>
    <xdr:clientData/>
  </xdr:twoCellAnchor>
  <xdr:twoCellAnchor editAs="oneCell">
    <xdr:from>
      <xdr:col>37</xdr:col>
      <xdr:colOff>508001</xdr:colOff>
      <xdr:row>47</xdr:row>
      <xdr:rowOff>42333</xdr:rowOff>
    </xdr:from>
    <xdr:to>
      <xdr:col>45</xdr:col>
      <xdr:colOff>189022</xdr:colOff>
      <xdr:row>65</xdr:row>
      <xdr:rowOff>21056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6B702340-C0EC-59C5-B863-EE0ED322B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4765001" y="9643533"/>
          <a:ext cx="4557821" cy="3420000"/>
        </a:xfrm>
        <a:prstGeom prst="rect">
          <a:avLst/>
        </a:prstGeom>
      </xdr:spPr>
    </xdr:pic>
    <xdr:clientData/>
  </xdr:twoCellAnchor>
  <xdr:twoCellAnchor editAs="oneCell">
    <xdr:from>
      <xdr:col>57</xdr:col>
      <xdr:colOff>110066</xdr:colOff>
      <xdr:row>44</xdr:row>
      <xdr:rowOff>186267</xdr:rowOff>
    </xdr:from>
    <xdr:to>
      <xdr:col>64</xdr:col>
      <xdr:colOff>250314</xdr:colOff>
      <xdr:row>62</xdr:row>
      <xdr:rowOff>167953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34622153-3231-DA31-4E29-8A19F98BB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6948533" y="9220200"/>
          <a:ext cx="4418878" cy="3420000"/>
        </a:xfrm>
        <a:prstGeom prst="rect">
          <a:avLst/>
        </a:prstGeom>
      </xdr:spPr>
    </xdr:pic>
    <xdr:clientData/>
  </xdr:twoCellAnchor>
  <xdr:twoCellAnchor editAs="oneCell">
    <xdr:from>
      <xdr:col>50</xdr:col>
      <xdr:colOff>50802</xdr:colOff>
      <xdr:row>44</xdr:row>
      <xdr:rowOff>160866</xdr:rowOff>
    </xdr:from>
    <xdr:to>
      <xdr:col>56</xdr:col>
      <xdr:colOff>588268</xdr:colOff>
      <xdr:row>62</xdr:row>
      <xdr:rowOff>131122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6B48DCAA-1404-10B3-460C-5B93017FF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2232602" y="9194799"/>
          <a:ext cx="4573103" cy="3420000"/>
        </a:xfrm>
        <a:prstGeom prst="rect">
          <a:avLst/>
        </a:prstGeom>
      </xdr:spPr>
    </xdr:pic>
    <xdr:clientData/>
  </xdr:twoCellAnchor>
  <xdr:twoCellAnchor editAs="oneCell">
    <xdr:from>
      <xdr:col>109</xdr:col>
      <xdr:colOff>736601</xdr:colOff>
      <xdr:row>45</xdr:row>
      <xdr:rowOff>110066</xdr:rowOff>
    </xdr:from>
    <xdr:to>
      <xdr:col>115</xdr:col>
      <xdr:colOff>685116</xdr:colOff>
      <xdr:row>62</xdr:row>
      <xdr:rowOff>95056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C39548BE-E5EB-5CF2-CAC1-48916012A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7547068" y="9338733"/>
          <a:ext cx="4105648" cy="3240000"/>
        </a:xfrm>
        <a:prstGeom prst="rect">
          <a:avLst/>
        </a:prstGeom>
      </xdr:spPr>
    </xdr:pic>
    <xdr:clientData/>
  </xdr:twoCellAnchor>
  <xdr:twoCellAnchor editAs="oneCell">
    <xdr:from>
      <xdr:col>103</xdr:col>
      <xdr:colOff>93136</xdr:colOff>
      <xdr:row>45</xdr:row>
      <xdr:rowOff>50800</xdr:rowOff>
    </xdr:from>
    <xdr:to>
      <xdr:col>109</xdr:col>
      <xdr:colOff>632405</xdr:colOff>
      <xdr:row>62</xdr:row>
      <xdr:rowOff>39600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B66F7780-8DD0-60F0-D3BF-F1DED0273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3305269" y="9279467"/>
          <a:ext cx="4133793" cy="3240000"/>
        </a:xfrm>
        <a:prstGeom prst="rect">
          <a:avLst/>
        </a:prstGeom>
      </xdr:spPr>
    </xdr:pic>
    <xdr:clientData/>
  </xdr:twoCellAnchor>
  <xdr:twoCellAnchor editAs="oneCell">
    <xdr:from>
      <xdr:col>86</xdr:col>
      <xdr:colOff>59266</xdr:colOff>
      <xdr:row>46</xdr:row>
      <xdr:rowOff>67734</xdr:rowOff>
    </xdr:from>
    <xdr:to>
      <xdr:col>92</xdr:col>
      <xdr:colOff>437590</xdr:colOff>
      <xdr:row>63</xdr:row>
      <xdr:rowOff>60344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40745DAA-61BE-549D-FFC8-651079CEB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855533" y="9482667"/>
          <a:ext cx="4276800" cy="3240000"/>
        </a:xfrm>
        <a:prstGeom prst="rect">
          <a:avLst/>
        </a:prstGeom>
      </xdr:spPr>
    </xdr:pic>
    <xdr:clientData/>
  </xdr:twoCellAnchor>
  <xdr:twoCellAnchor editAs="oneCell">
    <xdr:from>
      <xdr:col>92</xdr:col>
      <xdr:colOff>381001</xdr:colOff>
      <xdr:row>46</xdr:row>
      <xdr:rowOff>42333</xdr:rowOff>
    </xdr:from>
    <xdr:to>
      <xdr:col>103</xdr:col>
      <xdr:colOff>21436</xdr:colOff>
      <xdr:row>63</xdr:row>
      <xdr:rowOff>17798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D84857F8-70C4-5C90-F52B-2F963E4C7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9071934" y="9457266"/>
          <a:ext cx="4169255" cy="3240000"/>
        </a:xfrm>
        <a:prstGeom prst="rect">
          <a:avLst/>
        </a:prstGeom>
      </xdr:spPr>
    </xdr:pic>
    <xdr:clientData/>
  </xdr:twoCellAnchor>
  <xdr:twoCellAnchor editAs="oneCell">
    <xdr:from>
      <xdr:col>66</xdr:col>
      <xdr:colOff>270933</xdr:colOff>
      <xdr:row>45</xdr:row>
      <xdr:rowOff>110067</xdr:rowOff>
    </xdr:from>
    <xdr:to>
      <xdr:col>73</xdr:col>
      <xdr:colOff>153731</xdr:colOff>
      <xdr:row>63</xdr:row>
      <xdr:rowOff>96411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D001EA39-EDE7-6F2D-14C9-82B44AAB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595800" y="9338734"/>
          <a:ext cx="4429398" cy="3420000"/>
        </a:xfrm>
        <a:prstGeom prst="rect">
          <a:avLst/>
        </a:prstGeom>
      </xdr:spPr>
    </xdr:pic>
    <xdr:clientData/>
  </xdr:twoCellAnchor>
  <xdr:twoCellAnchor editAs="oneCell">
    <xdr:from>
      <xdr:col>75</xdr:col>
      <xdr:colOff>50801</xdr:colOff>
      <xdr:row>45</xdr:row>
      <xdr:rowOff>93133</xdr:rowOff>
    </xdr:from>
    <xdr:to>
      <xdr:col>82</xdr:col>
      <xdr:colOff>110814</xdr:colOff>
      <xdr:row>63</xdr:row>
      <xdr:rowOff>75667</xdr:rowOff>
    </xdr:to>
    <xdr:pic>
      <xdr:nvPicPr>
        <xdr:cNvPr id="70" name="Imagem 69">
          <a:extLst>
            <a:ext uri="{FF2B5EF4-FFF2-40B4-BE49-F238E27FC236}">
              <a16:creationId xmlns:a16="http://schemas.microsoft.com/office/drawing/2014/main" id="{C2DCA23C-214F-60B5-5BEA-135A98D6D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8141468" y="9321800"/>
          <a:ext cx="4327213" cy="3420000"/>
        </a:xfrm>
        <a:prstGeom prst="rect">
          <a:avLst/>
        </a:prstGeom>
      </xdr:spPr>
    </xdr:pic>
    <xdr:clientData/>
  </xdr:twoCellAnchor>
  <xdr:twoCellAnchor editAs="oneCell">
    <xdr:from>
      <xdr:col>245</xdr:col>
      <xdr:colOff>262467</xdr:colOff>
      <xdr:row>46</xdr:row>
      <xdr:rowOff>169334</xdr:rowOff>
    </xdr:from>
    <xdr:to>
      <xdr:col>252</xdr:col>
      <xdr:colOff>95627</xdr:colOff>
      <xdr:row>63</xdr:row>
      <xdr:rowOff>171469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4CE47DDA-79CF-1A88-2C5A-10ADC1E70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44001067" y="9584267"/>
          <a:ext cx="4096551" cy="3240000"/>
        </a:xfrm>
        <a:prstGeom prst="rect">
          <a:avLst/>
        </a:prstGeom>
      </xdr:spPr>
    </xdr:pic>
    <xdr:clientData/>
  </xdr:twoCellAnchor>
  <xdr:twoCellAnchor editAs="oneCell">
    <xdr:from>
      <xdr:col>239</xdr:col>
      <xdr:colOff>50801</xdr:colOff>
      <xdr:row>46</xdr:row>
      <xdr:rowOff>177801</xdr:rowOff>
    </xdr:from>
    <xdr:to>
      <xdr:col>245</xdr:col>
      <xdr:colOff>247416</xdr:colOff>
      <xdr:row>63</xdr:row>
      <xdr:rowOff>170411</xdr:rowOff>
    </xdr:to>
    <xdr:pic>
      <xdr:nvPicPr>
        <xdr:cNvPr id="78" name="Imagem 77">
          <a:extLst>
            <a:ext uri="{FF2B5EF4-FFF2-40B4-BE49-F238E27FC236}">
              <a16:creationId xmlns:a16="http://schemas.microsoft.com/office/drawing/2014/main" id="{712E7C0F-698E-7191-4576-B3296CCFE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39852401" y="9592734"/>
          <a:ext cx="4146949" cy="3240000"/>
        </a:xfrm>
        <a:prstGeom prst="rect">
          <a:avLst/>
        </a:prstGeom>
      </xdr:spPr>
    </xdr:pic>
    <xdr:clientData/>
  </xdr:twoCellAnchor>
  <xdr:twoCellAnchor editAs="oneCell">
    <xdr:from>
      <xdr:col>224</xdr:col>
      <xdr:colOff>110067</xdr:colOff>
      <xdr:row>46</xdr:row>
      <xdr:rowOff>169333</xdr:rowOff>
    </xdr:from>
    <xdr:to>
      <xdr:col>230</xdr:col>
      <xdr:colOff>246066</xdr:colOff>
      <xdr:row>63</xdr:row>
      <xdr:rowOff>171468</xdr:rowOff>
    </xdr:to>
    <xdr:pic>
      <xdr:nvPicPr>
        <xdr:cNvPr id="79" name="Imagem 78">
          <a:extLst>
            <a:ext uri="{FF2B5EF4-FFF2-40B4-BE49-F238E27FC236}">
              <a16:creationId xmlns:a16="http://schemas.microsoft.com/office/drawing/2014/main" id="{B75D9704-13EE-280D-7475-6EF0F5A75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0488267" y="9584266"/>
          <a:ext cx="4082524" cy="3240000"/>
        </a:xfrm>
        <a:prstGeom prst="rect">
          <a:avLst/>
        </a:prstGeom>
      </xdr:spPr>
    </xdr:pic>
    <xdr:clientData/>
  </xdr:twoCellAnchor>
  <xdr:twoCellAnchor editAs="oneCell">
    <xdr:from>
      <xdr:col>231</xdr:col>
      <xdr:colOff>101600</xdr:colOff>
      <xdr:row>46</xdr:row>
      <xdr:rowOff>169333</xdr:rowOff>
    </xdr:from>
    <xdr:to>
      <xdr:col>237</xdr:col>
      <xdr:colOff>552647</xdr:colOff>
      <xdr:row>63</xdr:row>
      <xdr:rowOff>171468</xdr:rowOff>
    </xdr:to>
    <xdr:pic>
      <xdr:nvPicPr>
        <xdr:cNvPr id="80" name="Imagem 79">
          <a:extLst>
            <a:ext uri="{FF2B5EF4-FFF2-40B4-BE49-F238E27FC236}">
              <a16:creationId xmlns:a16="http://schemas.microsoft.com/office/drawing/2014/main" id="{31CD7662-2A3C-2494-473F-5C24EC8E1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35026400" y="9584266"/>
          <a:ext cx="4104836" cy="3240000"/>
        </a:xfrm>
        <a:prstGeom prst="rect">
          <a:avLst/>
        </a:prstGeom>
      </xdr:spPr>
    </xdr:pic>
    <xdr:clientData/>
  </xdr:twoCellAnchor>
  <xdr:twoCellAnchor editAs="oneCell">
    <xdr:from>
      <xdr:col>216</xdr:col>
      <xdr:colOff>465667</xdr:colOff>
      <xdr:row>47</xdr:row>
      <xdr:rowOff>67734</xdr:rowOff>
    </xdr:from>
    <xdr:to>
      <xdr:col>223</xdr:col>
      <xdr:colOff>283376</xdr:colOff>
      <xdr:row>64</xdr:row>
      <xdr:rowOff>60344</xdr:rowOff>
    </xdr:to>
    <xdr:pic>
      <xdr:nvPicPr>
        <xdr:cNvPr id="82" name="Imagem 81">
          <a:extLst>
            <a:ext uri="{FF2B5EF4-FFF2-40B4-BE49-F238E27FC236}">
              <a16:creationId xmlns:a16="http://schemas.microsoft.com/office/drawing/2014/main" id="{AF2B853F-4197-F49A-8CDF-09703E456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5967067" y="9668934"/>
          <a:ext cx="4088719" cy="3240000"/>
        </a:xfrm>
        <a:prstGeom prst="rect">
          <a:avLst/>
        </a:prstGeom>
      </xdr:spPr>
    </xdr:pic>
    <xdr:clientData/>
  </xdr:twoCellAnchor>
  <xdr:twoCellAnchor editAs="oneCell">
    <xdr:from>
      <xdr:col>210</xdr:col>
      <xdr:colOff>321734</xdr:colOff>
      <xdr:row>47</xdr:row>
      <xdr:rowOff>110067</xdr:rowOff>
    </xdr:from>
    <xdr:to>
      <xdr:col>216</xdr:col>
      <xdr:colOff>174217</xdr:colOff>
      <xdr:row>64</xdr:row>
      <xdr:rowOff>95057</xdr:rowOff>
    </xdr:to>
    <xdr:pic>
      <xdr:nvPicPr>
        <xdr:cNvPr id="83" name="Imagem 82">
          <a:extLst>
            <a:ext uri="{FF2B5EF4-FFF2-40B4-BE49-F238E27FC236}">
              <a16:creationId xmlns:a16="http://schemas.microsoft.com/office/drawing/2014/main" id="{024AEA57-7C1F-FBC3-C917-C672A179A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1581334" y="9711267"/>
          <a:ext cx="4101903" cy="3240000"/>
        </a:xfrm>
        <a:prstGeom prst="rect">
          <a:avLst/>
        </a:prstGeom>
      </xdr:spPr>
    </xdr:pic>
    <xdr:clientData/>
  </xdr:twoCellAnchor>
  <xdr:twoCellAnchor editAs="oneCell">
    <xdr:from>
      <xdr:col>203</xdr:col>
      <xdr:colOff>16933</xdr:colOff>
      <xdr:row>47</xdr:row>
      <xdr:rowOff>169333</xdr:rowOff>
    </xdr:from>
    <xdr:to>
      <xdr:col>209</xdr:col>
      <xdr:colOff>415612</xdr:colOff>
      <xdr:row>64</xdr:row>
      <xdr:rowOff>171468</xdr:rowOff>
    </xdr:to>
    <xdr:pic>
      <xdr:nvPicPr>
        <xdr:cNvPr id="84" name="Imagem 83">
          <a:extLst>
            <a:ext uri="{FF2B5EF4-FFF2-40B4-BE49-F238E27FC236}">
              <a16:creationId xmlns:a16="http://schemas.microsoft.com/office/drawing/2014/main" id="{44B136B9-AA5E-B301-1755-B1B4A37E4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7009333" y="9770533"/>
          <a:ext cx="4056279" cy="3240000"/>
        </a:xfrm>
        <a:prstGeom prst="rect">
          <a:avLst/>
        </a:prstGeom>
      </xdr:spPr>
    </xdr:pic>
    <xdr:clientData/>
  </xdr:twoCellAnchor>
  <xdr:twoCellAnchor editAs="oneCell">
    <xdr:from>
      <xdr:col>197</xdr:col>
      <xdr:colOff>414866</xdr:colOff>
      <xdr:row>47</xdr:row>
      <xdr:rowOff>177800</xdr:rowOff>
    </xdr:from>
    <xdr:to>
      <xdr:col>202</xdr:col>
      <xdr:colOff>285373</xdr:colOff>
      <xdr:row>64</xdr:row>
      <xdr:rowOff>170410</xdr:rowOff>
    </xdr:to>
    <xdr:pic>
      <xdr:nvPicPr>
        <xdr:cNvPr id="85" name="Imagem 84">
          <a:extLst>
            <a:ext uri="{FF2B5EF4-FFF2-40B4-BE49-F238E27FC236}">
              <a16:creationId xmlns:a16="http://schemas.microsoft.com/office/drawing/2014/main" id="{07F5A1F3-A74C-EE54-7728-F454290DD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2640533" y="9779000"/>
          <a:ext cx="4031450" cy="3240000"/>
        </a:xfrm>
        <a:prstGeom prst="rect">
          <a:avLst/>
        </a:prstGeom>
      </xdr:spPr>
    </xdr:pic>
    <xdr:clientData/>
  </xdr:twoCellAnchor>
  <xdr:twoCellAnchor editAs="oneCell">
    <xdr:from>
      <xdr:col>190</xdr:col>
      <xdr:colOff>33867</xdr:colOff>
      <xdr:row>48</xdr:row>
      <xdr:rowOff>25399</xdr:rowOff>
    </xdr:from>
    <xdr:to>
      <xdr:col>196</xdr:col>
      <xdr:colOff>511333</xdr:colOff>
      <xdr:row>65</xdr:row>
      <xdr:rowOff>60342</xdr:rowOff>
    </xdr:to>
    <xdr:pic>
      <xdr:nvPicPr>
        <xdr:cNvPr id="86" name="Imagem 85">
          <a:extLst>
            <a:ext uri="{FF2B5EF4-FFF2-40B4-BE49-F238E27FC236}">
              <a16:creationId xmlns:a16="http://schemas.microsoft.com/office/drawing/2014/main" id="{E1BFF402-B604-1276-2EEC-B1125ECE3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7992334" y="9855199"/>
          <a:ext cx="4123637" cy="3240000"/>
        </a:xfrm>
        <a:prstGeom prst="rect">
          <a:avLst/>
        </a:prstGeom>
      </xdr:spPr>
    </xdr:pic>
    <xdr:clientData/>
  </xdr:twoCellAnchor>
  <xdr:twoCellAnchor editAs="oneCell">
    <xdr:from>
      <xdr:col>184</xdr:col>
      <xdr:colOff>381002</xdr:colOff>
      <xdr:row>48</xdr:row>
      <xdr:rowOff>16933</xdr:rowOff>
    </xdr:from>
    <xdr:to>
      <xdr:col>189</xdr:col>
      <xdr:colOff>417653</xdr:colOff>
      <xdr:row>65</xdr:row>
      <xdr:rowOff>57591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0EB91AAE-8895-8212-6D9E-B622AD9D7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3598135" y="9846733"/>
          <a:ext cx="4168385" cy="3240000"/>
        </a:xfrm>
        <a:prstGeom prst="rect">
          <a:avLst/>
        </a:prstGeom>
      </xdr:spPr>
    </xdr:pic>
    <xdr:clientData/>
  </xdr:twoCellAnchor>
  <xdr:twoCellAnchor editAs="oneCell">
    <xdr:from>
      <xdr:col>265</xdr:col>
      <xdr:colOff>266700</xdr:colOff>
      <xdr:row>46</xdr:row>
      <xdr:rowOff>133350</xdr:rowOff>
    </xdr:from>
    <xdr:to>
      <xdr:col>272</xdr:col>
      <xdr:colOff>323850</xdr:colOff>
      <xdr:row>65</xdr:row>
      <xdr:rowOff>171450</xdr:rowOff>
    </xdr:to>
    <xdr:pic>
      <xdr:nvPicPr>
        <xdr:cNvPr id="71" name="Imagem 1">
          <a:extLst>
            <a:ext uri="{FF2B5EF4-FFF2-40B4-BE49-F238E27FC236}">
              <a16:creationId xmlns:a16="http://schemas.microsoft.com/office/drawing/2014/main" id="{557687CE-B935-D683-3800-8F89BF1982CE}"/>
            </a:ext>
            <a:ext uri="{147F2762-F138-4A5C-976F-8EAC2B608ADB}">
              <a16:predDERef xmlns:a16="http://schemas.microsoft.com/office/drawing/2014/main" pred="{0EB91AAE-8895-8212-6D9E-B622AD9D7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54905075" y="9305925"/>
          <a:ext cx="4572000" cy="3590925"/>
        </a:xfrm>
        <a:prstGeom prst="rect">
          <a:avLst/>
        </a:prstGeom>
      </xdr:spPr>
    </xdr:pic>
    <xdr:clientData/>
  </xdr:twoCellAnchor>
  <xdr:twoCellAnchor editAs="oneCell">
    <xdr:from>
      <xdr:col>272</xdr:col>
      <xdr:colOff>338667</xdr:colOff>
      <xdr:row>46</xdr:row>
      <xdr:rowOff>169333</xdr:rowOff>
    </xdr:from>
    <xdr:to>
      <xdr:col>279</xdr:col>
      <xdr:colOff>420600</xdr:colOff>
      <xdr:row>65</xdr:row>
      <xdr:rowOff>19363</xdr:rowOff>
    </xdr:to>
    <xdr:pic>
      <xdr:nvPicPr>
        <xdr:cNvPr id="97" name="Imagem 1">
          <a:extLst>
            <a:ext uri="{FF2B5EF4-FFF2-40B4-BE49-F238E27FC236}">
              <a16:creationId xmlns:a16="http://schemas.microsoft.com/office/drawing/2014/main" id="{EA817650-3FCB-EF3F-F67E-E37C05D57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61095267" y="9584266"/>
          <a:ext cx="4349133" cy="3420000"/>
        </a:xfrm>
        <a:prstGeom prst="rect">
          <a:avLst/>
        </a:prstGeom>
      </xdr:spPr>
    </xdr:pic>
    <xdr:clientData/>
  </xdr:twoCellAnchor>
  <xdr:twoCellAnchor editAs="oneCell">
    <xdr:from>
      <xdr:col>265</xdr:col>
      <xdr:colOff>265853</xdr:colOff>
      <xdr:row>46</xdr:row>
      <xdr:rowOff>135467</xdr:rowOff>
    </xdr:from>
    <xdr:to>
      <xdr:col>272</xdr:col>
      <xdr:colOff>95764</xdr:colOff>
      <xdr:row>64</xdr:row>
      <xdr:rowOff>168377</xdr:rowOff>
    </xdr:to>
    <xdr:pic>
      <xdr:nvPicPr>
        <xdr:cNvPr id="95" name="Imagem 3">
          <a:extLst>
            <a:ext uri="{FF2B5EF4-FFF2-40B4-BE49-F238E27FC236}">
              <a16:creationId xmlns:a16="http://schemas.microsoft.com/office/drawing/2014/main" id="{9CA706D1-E192-4B9B-AA83-6E55840A9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56552053" y="9393767"/>
          <a:ext cx="4327616" cy="3420000"/>
        </a:xfrm>
        <a:prstGeom prst="rect">
          <a:avLst/>
        </a:prstGeom>
      </xdr:spPr>
    </xdr:pic>
    <xdr:clientData/>
  </xdr:twoCellAnchor>
  <xdr:twoCellAnchor editAs="oneCell">
    <xdr:from>
      <xdr:col>258</xdr:col>
      <xdr:colOff>160866</xdr:colOff>
      <xdr:row>47</xdr:row>
      <xdr:rowOff>84667</xdr:rowOff>
    </xdr:from>
    <xdr:to>
      <xdr:col>265</xdr:col>
      <xdr:colOff>15274</xdr:colOff>
      <xdr:row>64</xdr:row>
      <xdr:rowOff>133792</xdr:rowOff>
    </xdr:to>
    <xdr:pic>
      <xdr:nvPicPr>
        <xdr:cNvPr id="101" name="Imagem 87">
          <a:extLst>
            <a:ext uri="{FF2B5EF4-FFF2-40B4-BE49-F238E27FC236}">
              <a16:creationId xmlns:a16="http://schemas.microsoft.com/office/drawing/2014/main" id="{E22CAD6B-D8CC-9ED6-1189-053375ECF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52137533" y="9685867"/>
          <a:ext cx="4113988" cy="3240000"/>
        </a:xfrm>
        <a:prstGeom prst="rect">
          <a:avLst/>
        </a:prstGeom>
      </xdr:spPr>
    </xdr:pic>
    <xdr:clientData/>
  </xdr:twoCellAnchor>
  <xdr:twoCellAnchor editAs="oneCell">
    <xdr:from>
      <xdr:col>252</xdr:col>
      <xdr:colOff>33867</xdr:colOff>
      <xdr:row>47</xdr:row>
      <xdr:rowOff>25401</xdr:rowOff>
    </xdr:from>
    <xdr:to>
      <xdr:col>258</xdr:col>
      <xdr:colOff>174025</xdr:colOff>
      <xdr:row>64</xdr:row>
      <xdr:rowOff>55476</xdr:rowOff>
    </xdr:to>
    <xdr:pic>
      <xdr:nvPicPr>
        <xdr:cNvPr id="104" name="Imagem 88">
          <a:extLst>
            <a:ext uri="{FF2B5EF4-FFF2-40B4-BE49-F238E27FC236}">
              <a16:creationId xmlns:a16="http://schemas.microsoft.com/office/drawing/2014/main" id="{7B44D1F9-F0DA-23AE-429A-F0666602E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48039667" y="9626601"/>
          <a:ext cx="4113988" cy="324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34</xdr:row>
      <xdr:rowOff>38100</xdr:rowOff>
    </xdr:from>
    <xdr:to>
      <xdr:col>8</xdr:col>
      <xdr:colOff>485775</xdr:colOff>
      <xdr:row>49</xdr:row>
      <xdr:rowOff>38100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35225D1B-A9BA-E17E-10BF-8D8D05A7E9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590550</xdr:colOff>
      <xdr:row>35</xdr:row>
      <xdr:rowOff>47625</xdr:rowOff>
    </xdr:from>
    <xdr:to>
      <xdr:col>17</xdr:col>
      <xdr:colOff>495300</xdr:colOff>
      <xdr:row>50</xdr:row>
      <xdr:rowOff>47625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375C1D76-0FED-42BE-B093-DE09B3677E0A}"/>
            </a:ext>
            <a:ext uri="{147F2762-F138-4A5C-976F-8EAC2B608ADB}">
              <a16:predDERef xmlns:a16="http://schemas.microsoft.com/office/drawing/2014/main" pred="{35225D1B-A9BA-E17E-10BF-8D8D05A7E9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8</xdr:col>
      <xdr:colOff>161925</xdr:colOff>
      <xdr:row>50</xdr:row>
      <xdr:rowOff>142875</xdr:rowOff>
    </xdr:from>
    <xdr:to>
      <xdr:col>15</xdr:col>
      <xdr:colOff>247650</xdr:colOff>
      <xdr:row>69</xdr:row>
      <xdr:rowOff>38100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8A5F9BDC-1C6B-8191-449D-8797E2DDBBC2}"/>
            </a:ext>
            <a:ext uri="{147F2762-F138-4A5C-976F-8EAC2B608ADB}">
              <a16:predDERef xmlns:a16="http://schemas.microsoft.com/office/drawing/2014/main" pred="{375C1D76-0FED-42BE-B093-DE09B3677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38725" y="9191625"/>
          <a:ext cx="4352925" cy="3514725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71</xdr:row>
      <xdr:rowOff>95250</xdr:rowOff>
    </xdr:from>
    <xdr:to>
      <xdr:col>15</xdr:col>
      <xdr:colOff>266700</xdr:colOff>
      <xdr:row>90</xdr:row>
      <xdr:rowOff>9525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BCC177A-1878-8A0F-47A2-6C0989643FB9}"/>
            </a:ext>
            <a:ext uri="{147F2762-F138-4A5C-976F-8EAC2B608ADB}">
              <a16:predDERef xmlns:a16="http://schemas.microsoft.com/office/drawing/2014/main" pred="{8A5F9BDC-1C6B-8191-449D-8797E2DDB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62525" y="12944475"/>
          <a:ext cx="4448175" cy="3533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50</xdr:row>
      <xdr:rowOff>161925</xdr:rowOff>
    </xdr:from>
    <xdr:to>
      <xdr:col>7</xdr:col>
      <xdr:colOff>409575</xdr:colOff>
      <xdr:row>69</xdr:row>
      <xdr:rowOff>66675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CAA5A4FF-C69D-4D48-8172-838252D02388}"/>
            </a:ext>
            <a:ext uri="{147F2762-F138-4A5C-976F-8EAC2B608ADB}">
              <a16:predDERef xmlns:a16="http://schemas.microsoft.com/office/drawing/2014/main" pred="{ABCC177A-1878-8A0F-47A2-6C0989643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75" y="9210675"/>
          <a:ext cx="4648200" cy="35242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114300</xdr:rowOff>
    </xdr:from>
    <xdr:to>
      <xdr:col>7</xdr:col>
      <xdr:colOff>447675</xdr:colOff>
      <xdr:row>89</xdr:row>
      <xdr:rowOff>161925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743447AB-D053-40EE-B2FD-50605F268192}"/>
            </a:ext>
            <a:ext uri="{147F2762-F138-4A5C-976F-8EAC2B608ADB}">
              <a16:predDERef xmlns:a16="http://schemas.microsoft.com/office/drawing/2014/main" pred="{CAA5A4FF-C69D-4D48-8172-838252D0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75" y="12963525"/>
          <a:ext cx="4686300" cy="3476625"/>
        </a:xfrm>
        <a:prstGeom prst="rect">
          <a:avLst/>
        </a:prstGeom>
      </xdr:spPr>
    </xdr:pic>
    <xdr:clientData/>
  </xdr:twoCellAnchor>
  <xdr:twoCellAnchor editAs="oneCell">
    <xdr:from>
      <xdr:col>26</xdr:col>
      <xdr:colOff>180975</xdr:colOff>
      <xdr:row>34</xdr:row>
      <xdr:rowOff>161925</xdr:rowOff>
    </xdr:from>
    <xdr:to>
      <xdr:col>33</xdr:col>
      <xdr:colOff>485775</xdr:colOff>
      <xdr:row>53</xdr:row>
      <xdr:rowOff>171450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16C30730-E868-9B00-F8FF-D3C1EFDE37D8}"/>
            </a:ext>
            <a:ext uri="{147F2762-F138-4A5C-976F-8EAC2B608ADB}">
              <a16:predDERef xmlns:a16="http://schemas.microsoft.com/office/drawing/2014/main" pred="{743447AB-D053-40EE-B2FD-50605F268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030575" y="6715125"/>
          <a:ext cx="4572000" cy="3629025"/>
        </a:xfrm>
        <a:prstGeom prst="rect">
          <a:avLst/>
        </a:prstGeom>
      </xdr:spPr>
    </xdr:pic>
    <xdr:clientData/>
  </xdr:twoCellAnchor>
  <xdr:twoCellAnchor editAs="oneCell">
    <xdr:from>
      <xdr:col>26</xdr:col>
      <xdr:colOff>209550</xdr:colOff>
      <xdr:row>54</xdr:row>
      <xdr:rowOff>76200</xdr:rowOff>
    </xdr:from>
    <xdr:to>
      <xdr:col>33</xdr:col>
      <xdr:colOff>514350</xdr:colOff>
      <xdr:row>73</xdr:row>
      <xdr:rowOff>152400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14A57DE8-EE0E-2E2D-87C7-38C0CE36BC5E}"/>
            </a:ext>
            <a:ext uri="{147F2762-F138-4A5C-976F-8EAC2B608ADB}">
              <a16:predDERef xmlns:a16="http://schemas.microsoft.com/office/drawing/2014/main" pred="{16C30730-E868-9B00-F8FF-D3C1EFDE3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059150" y="10439400"/>
          <a:ext cx="4572000" cy="3695700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34</xdr:row>
      <xdr:rowOff>171450</xdr:rowOff>
    </xdr:from>
    <xdr:to>
      <xdr:col>25</xdr:col>
      <xdr:colOff>552450</xdr:colOff>
      <xdr:row>54</xdr:row>
      <xdr:rowOff>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D961A255-B704-457D-89CB-CC250FC8C7A8}"/>
            </a:ext>
            <a:ext uri="{147F2762-F138-4A5C-976F-8EAC2B608ADB}">
              <a16:predDERef xmlns:a16="http://schemas.microsoft.com/office/drawing/2014/main" pred="{14A57DE8-EE0E-2E2D-87C7-38C0CE36B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68050" y="6724650"/>
          <a:ext cx="4724400" cy="3638550"/>
        </a:xfrm>
        <a:prstGeom prst="rect">
          <a:avLst/>
        </a:prstGeom>
      </xdr:spPr>
    </xdr:pic>
    <xdr:clientData/>
  </xdr:twoCellAnchor>
  <xdr:twoCellAnchor editAs="oneCell">
    <xdr:from>
      <xdr:col>18</xdr:col>
      <xdr:colOff>104775</xdr:colOff>
      <xdr:row>54</xdr:row>
      <xdr:rowOff>95250</xdr:rowOff>
    </xdr:from>
    <xdr:to>
      <xdr:col>25</xdr:col>
      <xdr:colOff>561975</xdr:colOff>
      <xdr:row>74</xdr:row>
      <xdr:rowOff>38100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AA3AC23B-CDF4-E00F-B9B1-26C0A6943A7B}"/>
            </a:ext>
            <a:ext uri="{147F2762-F138-4A5C-976F-8EAC2B608ADB}">
              <a16:predDERef xmlns:a16="http://schemas.microsoft.com/office/drawing/2014/main" pred="{D961A255-B704-457D-89CB-CC250FC8C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77575" y="10458450"/>
          <a:ext cx="4724400" cy="375285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Pedro  Bastos" id="{19FA4691-A564-44DD-B9DA-BB96531B48EA}" userId="S::pedro.bastos@moya-aero.com::8dc1d35a-5e21-4b47-86a6-3aae9c2678a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467" dT="2024-04-25T18:34:13.80" personId="{19FA4691-A564-44DD-B9DA-BB96531B48EA}" id="{A2C7D165-0429-4787-92B0-2195FD2FF769}">
    <text>13 com 4250 rpm</text>
  </threadedComment>
  <threadedComment ref="A485" dT="2024-04-25T18:34:01.03" personId="{19FA4691-A564-44DD-B9DA-BB96531B48EA}" id="{D98D97D9-BE15-4272-8314-E73071F7ABBA}">
    <text>13 com 4 pás</text>
  </threadedComment>
  <threadedComment ref="A503" dT="2024-04-25T18:34:25.60" personId="{19FA4691-A564-44DD-B9DA-BB96531B48EA}" id="{0A5AD847-6B72-4E66-96AB-3CD210EDEB4C}">
    <text>13 com 2 pás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A140" dT="2024-04-25T18:34:13.80" personId="{19FA4691-A564-44DD-B9DA-BB96531B48EA}" id="{08606886-4469-4EFA-9283-865959834D75}">
    <text>13 com 4250 rpm</text>
  </threadedComment>
  <threadedComment ref="A158" dT="2024-04-25T18:34:25.60" personId="{19FA4691-A564-44DD-B9DA-BB96531B48EA}" id="{20198D23-7217-44C0-8E34-2D71A1C4309F}">
    <text>13 com 2 pás</text>
  </threadedComment>
</ThreadedComment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s://breakingdefense.com/2015/01/its-a-bird-its-a-plane-no-its-aircraft-that-flies-like-a-bird/" TargetMode="External"/><Relationship Id="rId2" Type="http://schemas.openxmlformats.org/officeDocument/2006/relationships/hyperlink" Target="https://robinsonheli.com/wp-content/uploads/2020/06/r44_poh_1.pdf" TargetMode="External"/><Relationship Id="rId1" Type="http://schemas.openxmlformats.org/officeDocument/2006/relationships/hyperlink" Target="https://aviation.stackexchange.com/questions/69973/how-much-horsepower-to-weight-is-required-for-a-11-thrust-ratio" TargetMode="External"/><Relationship Id="rId5" Type="http://schemas.openxmlformats.org/officeDocument/2006/relationships/hyperlink" Target="https://www.bellflight.com/products/bell-505" TargetMode="External"/><Relationship Id="rId4" Type="http://schemas.openxmlformats.org/officeDocument/2006/relationships/hyperlink" Target="https://www.airbus.com/en/products-services/helicopters/civil-helicopters/h125/h125-technical-information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microsoft.com/office/2017/10/relationships/threadedComment" Target="../threadedComments/threadedComment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Relationship Id="rId4" Type="http://schemas.microsoft.com/office/2017/10/relationships/threadedComment" Target="../threadedComments/threadedComment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9814A4-CCEE-497C-AB09-503C5F555925}">
  <dimension ref="A2:T22"/>
  <sheetViews>
    <sheetView workbookViewId="0">
      <selection sqref="A1:XFD1"/>
    </sheetView>
  </sheetViews>
  <sheetFormatPr defaultRowHeight="14.4" x14ac:dyDescent="0.3"/>
  <sheetData>
    <row r="2" spans="1:20" x14ac:dyDescent="0.3">
      <c r="A2" s="156" t="s">
        <v>0</v>
      </c>
      <c r="B2" s="157"/>
      <c r="C2" s="157"/>
      <c r="D2" s="157"/>
      <c r="E2" s="12"/>
      <c r="F2" s="147" t="s">
        <v>1</v>
      </c>
      <c r="H2" s="156" t="s">
        <v>0</v>
      </c>
      <c r="I2" s="157"/>
      <c r="J2" s="157"/>
      <c r="K2" s="157"/>
      <c r="L2" s="164"/>
      <c r="M2" s="147" t="s">
        <v>1</v>
      </c>
      <c r="O2" s="174" t="s">
        <v>2</v>
      </c>
      <c r="P2" s="175"/>
      <c r="Q2" s="175"/>
      <c r="R2" s="175"/>
      <c r="S2" s="147"/>
      <c r="T2" s="147" t="s">
        <v>3</v>
      </c>
    </row>
    <row r="3" spans="1:20" x14ac:dyDescent="0.3">
      <c r="A3" s="153" t="s">
        <v>4</v>
      </c>
      <c r="B3" s="154"/>
      <c r="C3" s="154"/>
      <c r="D3" s="154"/>
      <c r="E3" s="13"/>
      <c r="F3" s="148"/>
      <c r="H3" s="153" t="s">
        <v>5</v>
      </c>
      <c r="I3" s="154"/>
      <c r="J3" s="154"/>
      <c r="K3" s="154"/>
      <c r="L3" s="155"/>
      <c r="M3" s="148"/>
      <c r="O3" s="176" t="s">
        <v>6</v>
      </c>
      <c r="P3" s="177"/>
      <c r="Q3" s="177"/>
      <c r="R3" s="177"/>
      <c r="S3" s="148"/>
      <c r="T3" s="148"/>
    </row>
    <row r="4" spans="1:20" x14ac:dyDescent="0.3">
      <c r="A4" s="153" t="s">
        <v>7</v>
      </c>
      <c r="B4" s="154"/>
      <c r="C4" s="154"/>
      <c r="D4" s="154"/>
      <c r="E4" s="13"/>
      <c r="F4" s="148"/>
      <c r="H4" s="165" t="s">
        <v>8</v>
      </c>
      <c r="I4" s="166"/>
      <c r="J4" s="166"/>
      <c r="K4" s="166"/>
      <c r="L4" s="167"/>
      <c r="M4" s="148"/>
      <c r="O4" s="176" t="s">
        <v>9</v>
      </c>
      <c r="P4" s="177"/>
      <c r="Q4" s="177"/>
      <c r="R4" s="177"/>
      <c r="S4" s="148"/>
      <c r="T4" s="148"/>
    </row>
    <row r="5" spans="1:20" x14ac:dyDescent="0.3">
      <c r="A5" s="153" t="s">
        <v>5</v>
      </c>
      <c r="B5" s="154"/>
      <c r="C5" s="154"/>
      <c r="D5" s="154"/>
      <c r="E5" s="13"/>
      <c r="F5" s="148"/>
      <c r="H5" s="153" t="s">
        <v>10</v>
      </c>
      <c r="I5" s="154"/>
      <c r="J5" s="154"/>
      <c r="K5" s="154"/>
      <c r="L5" s="155"/>
      <c r="M5" s="148"/>
      <c r="O5" s="176" t="s">
        <v>11</v>
      </c>
      <c r="P5" s="177"/>
      <c r="Q5" s="177"/>
      <c r="R5" s="177"/>
      <c r="S5" s="148"/>
      <c r="T5" s="148"/>
    </row>
    <row r="6" spans="1:20" x14ac:dyDescent="0.3">
      <c r="A6" s="153" t="s">
        <v>8</v>
      </c>
      <c r="B6" s="154"/>
      <c r="C6" s="154"/>
      <c r="D6" s="154"/>
      <c r="E6" s="13"/>
      <c r="F6" s="148"/>
      <c r="H6" s="153" t="s">
        <v>12</v>
      </c>
      <c r="I6" s="154"/>
      <c r="J6" s="154"/>
      <c r="K6" s="154"/>
      <c r="L6" s="155"/>
      <c r="M6" s="148"/>
      <c r="O6" s="176" t="s">
        <v>13</v>
      </c>
      <c r="P6" s="177"/>
      <c r="Q6" s="177"/>
      <c r="R6" s="177"/>
      <c r="S6" s="148"/>
      <c r="T6" s="148"/>
    </row>
    <row r="7" spans="1:20" x14ac:dyDescent="0.3">
      <c r="A7" s="153" t="s">
        <v>12</v>
      </c>
      <c r="B7" s="154"/>
      <c r="C7" s="154"/>
      <c r="D7" s="154"/>
      <c r="E7" s="13"/>
      <c r="F7" s="148"/>
      <c r="H7" s="168" t="s">
        <v>14</v>
      </c>
      <c r="I7" s="169"/>
      <c r="J7" s="169"/>
      <c r="K7" s="169"/>
      <c r="L7" s="170"/>
      <c r="M7" s="148"/>
      <c r="O7" s="176" t="s">
        <v>15</v>
      </c>
      <c r="P7" s="177"/>
      <c r="Q7" s="177"/>
      <c r="R7" s="177"/>
      <c r="S7" s="148"/>
      <c r="T7" s="148"/>
    </row>
    <row r="8" spans="1:20" x14ac:dyDescent="0.3">
      <c r="A8" s="150" t="s">
        <v>16</v>
      </c>
      <c r="B8" s="151"/>
      <c r="C8" s="151"/>
      <c r="D8" s="151"/>
      <c r="E8" s="152"/>
      <c r="F8" s="148"/>
      <c r="H8" s="153" t="s">
        <v>17</v>
      </c>
      <c r="I8" s="154"/>
      <c r="J8" s="154"/>
      <c r="K8" s="154"/>
      <c r="L8" s="155"/>
      <c r="M8" s="148"/>
      <c r="O8" s="153" t="s">
        <v>18</v>
      </c>
      <c r="P8" s="154"/>
      <c r="Q8" s="154"/>
      <c r="R8" s="154"/>
      <c r="S8" s="155"/>
      <c r="T8" s="148"/>
    </row>
    <row r="9" spans="1:20" x14ac:dyDescent="0.3">
      <c r="A9" s="150" t="s">
        <v>19</v>
      </c>
      <c r="B9" s="151"/>
      <c r="C9" s="151"/>
      <c r="D9" s="151"/>
      <c r="E9" s="152"/>
      <c r="F9" s="148"/>
      <c r="H9" s="165" t="s">
        <v>20</v>
      </c>
      <c r="I9" s="166"/>
      <c r="J9" s="166"/>
      <c r="K9" s="166"/>
      <c r="L9" s="167"/>
      <c r="M9" s="148"/>
      <c r="O9" s="153" t="s">
        <v>21</v>
      </c>
      <c r="P9" s="154"/>
      <c r="Q9" s="154"/>
      <c r="R9" s="154"/>
      <c r="S9" s="155"/>
      <c r="T9" s="148"/>
    </row>
    <row r="10" spans="1:20" x14ac:dyDescent="0.3">
      <c r="A10" s="150" t="s">
        <v>22</v>
      </c>
      <c r="B10" s="151"/>
      <c r="C10" s="151"/>
      <c r="D10" s="151"/>
      <c r="E10" s="152"/>
      <c r="F10" s="148"/>
      <c r="H10" s="153" t="s">
        <v>4</v>
      </c>
      <c r="I10" s="154"/>
      <c r="J10" s="154"/>
      <c r="K10" s="154"/>
      <c r="L10" s="155"/>
      <c r="M10" s="148"/>
      <c r="O10" s="153" t="s">
        <v>23</v>
      </c>
      <c r="P10" s="154"/>
      <c r="Q10" s="154"/>
      <c r="R10" s="154"/>
      <c r="S10" s="155"/>
      <c r="T10" s="148"/>
    </row>
    <row r="11" spans="1:20" ht="15" thickBot="1" x14ac:dyDescent="0.35">
      <c r="A11" s="150" t="s">
        <v>24</v>
      </c>
      <c r="B11" s="151"/>
      <c r="C11" s="151"/>
      <c r="D11" s="151"/>
      <c r="E11" s="152"/>
      <c r="F11" s="148"/>
      <c r="H11" s="165" t="s">
        <v>25</v>
      </c>
      <c r="I11" s="166"/>
      <c r="J11" s="166"/>
      <c r="K11" s="166"/>
      <c r="L11" s="167"/>
      <c r="M11" s="148"/>
      <c r="O11" s="171" t="s">
        <v>26</v>
      </c>
      <c r="P11" s="172"/>
      <c r="Q11" s="172"/>
      <c r="R11" s="172"/>
      <c r="S11" s="173"/>
      <c r="T11" s="149"/>
    </row>
    <row r="12" spans="1:20" x14ac:dyDescent="0.3">
      <c r="A12" s="150" t="s">
        <v>27</v>
      </c>
      <c r="B12" s="151"/>
      <c r="C12" s="151"/>
      <c r="D12" s="151"/>
      <c r="E12" s="152"/>
      <c r="F12" s="148"/>
      <c r="H12" s="153" t="s">
        <v>7</v>
      </c>
      <c r="I12" s="154"/>
      <c r="J12" s="154"/>
      <c r="K12" s="154"/>
      <c r="L12" s="155"/>
      <c r="M12" s="148"/>
    </row>
    <row r="13" spans="1:20" x14ac:dyDescent="0.3">
      <c r="A13" s="150" t="s">
        <v>28</v>
      </c>
      <c r="B13" s="151"/>
      <c r="C13" s="151"/>
      <c r="D13" s="151"/>
      <c r="E13" s="152"/>
      <c r="F13" s="148"/>
      <c r="H13" s="165" t="s">
        <v>29</v>
      </c>
      <c r="I13" s="166"/>
      <c r="J13" s="166"/>
      <c r="K13" s="166"/>
      <c r="L13" s="167"/>
      <c r="M13" s="148"/>
    </row>
    <row r="14" spans="1:20" x14ac:dyDescent="0.3">
      <c r="A14" s="153" t="s">
        <v>30</v>
      </c>
      <c r="B14" s="154"/>
      <c r="C14" s="154"/>
      <c r="D14" s="154"/>
      <c r="E14" s="155"/>
      <c r="F14" s="148"/>
      <c r="H14" s="165" t="s">
        <v>30</v>
      </c>
      <c r="I14" s="166"/>
      <c r="J14" s="166"/>
      <c r="K14" s="166"/>
      <c r="L14" s="167"/>
      <c r="M14" s="148"/>
    </row>
    <row r="15" spans="1:20" x14ac:dyDescent="0.3">
      <c r="A15" s="153" t="s">
        <v>31</v>
      </c>
      <c r="B15" s="154"/>
      <c r="C15" s="154"/>
      <c r="D15" s="154"/>
      <c r="E15" s="155"/>
      <c r="F15" s="148"/>
      <c r="H15" s="153" t="s">
        <v>32</v>
      </c>
      <c r="I15" s="154"/>
      <c r="J15" s="154"/>
      <c r="K15" s="154"/>
      <c r="L15" s="155"/>
      <c r="M15" s="148"/>
    </row>
    <row r="16" spans="1:20" ht="15" thickBot="1" x14ac:dyDescent="0.35">
      <c r="A16" s="153" t="s">
        <v>17</v>
      </c>
      <c r="B16" s="154"/>
      <c r="C16" s="154"/>
      <c r="D16" s="154"/>
      <c r="E16" s="155"/>
      <c r="F16" s="148"/>
      <c r="H16" s="161" t="s">
        <v>31</v>
      </c>
      <c r="I16" s="162"/>
      <c r="J16" s="162"/>
      <c r="K16" s="162"/>
      <c r="L16" s="163"/>
      <c r="M16" s="149"/>
    </row>
    <row r="17" spans="1:6" x14ac:dyDescent="0.3">
      <c r="A17" s="153" t="s">
        <v>14</v>
      </c>
      <c r="B17" s="154"/>
      <c r="C17" s="154"/>
      <c r="D17" s="154"/>
      <c r="E17" s="155"/>
      <c r="F17" s="148"/>
    </row>
    <row r="18" spans="1:6" x14ac:dyDescent="0.3">
      <c r="A18" s="153" t="s">
        <v>10</v>
      </c>
      <c r="B18" s="154"/>
      <c r="C18" s="154"/>
      <c r="D18" s="154"/>
      <c r="E18" s="155"/>
      <c r="F18" s="148"/>
    </row>
    <row r="19" spans="1:6" x14ac:dyDescent="0.3">
      <c r="A19" s="153" t="s">
        <v>20</v>
      </c>
      <c r="B19" s="154"/>
      <c r="C19" s="154"/>
      <c r="D19" s="154"/>
      <c r="E19" s="155"/>
      <c r="F19" s="148"/>
    </row>
    <row r="20" spans="1:6" x14ac:dyDescent="0.3">
      <c r="A20" s="153" t="s">
        <v>29</v>
      </c>
      <c r="B20" s="154"/>
      <c r="C20" s="154"/>
      <c r="D20" s="154"/>
      <c r="E20" s="155"/>
      <c r="F20" s="148"/>
    </row>
    <row r="21" spans="1:6" x14ac:dyDescent="0.3">
      <c r="A21" s="153" t="s">
        <v>32</v>
      </c>
      <c r="B21" s="154"/>
      <c r="C21" s="154"/>
      <c r="D21" s="154"/>
      <c r="E21" s="155"/>
      <c r="F21" s="148"/>
    </row>
    <row r="22" spans="1:6" ht="15" thickBot="1" x14ac:dyDescent="0.35">
      <c r="A22" s="158" t="s">
        <v>25</v>
      </c>
      <c r="B22" s="159"/>
      <c r="C22" s="159"/>
      <c r="D22" s="159"/>
      <c r="E22" s="160"/>
      <c r="F22" s="149"/>
    </row>
  </sheetData>
  <mergeCells count="49">
    <mergeCell ref="T2:T11"/>
    <mergeCell ref="O2:S2"/>
    <mergeCell ref="O3:S3"/>
    <mergeCell ref="O4:S4"/>
    <mergeCell ref="O5:S5"/>
    <mergeCell ref="O6:S6"/>
    <mergeCell ref="O7:S7"/>
    <mergeCell ref="H15:L15"/>
    <mergeCell ref="O8:S8"/>
    <mergeCell ref="O9:S9"/>
    <mergeCell ref="O10:S10"/>
    <mergeCell ref="O11:S11"/>
    <mergeCell ref="A22:E22"/>
    <mergeCell ref="H16:L16"/>
    <mergeCell ref="M2:M16"/>
    <mergeCell ref="H2:L2"/>
    <mergeCell ref="H3:L3"/>
    <mergeCell ref="H4:L4"/>
    <mergeCell ref="H5:L5"/>
    <mergeCell ref="H6:L6"/>
    <mergeCell ref="H7:L7"/>
    <mergeCell ref="H8:L8"/>
    <mergeCell ref="H9:L9"/>
    <mergeCell ref="H10:L10"/>
    <mergeCell ref="H11:L11"/>
    <mergeCell ref="H12:L12"/>
    <mergeCell ref="H13:L13"/>
    <mergeCell ref="H14:L14"/>
    <mergeCell ref="A18:E18"/>
    <mergeCell ref="A19:E19"/>
    <mergeCell ref="A20:E20"/>
    <mergeCell ref="A21:E21"/>
    <mergeCell ref="A7:D7"/>
    <mergeCell ref="F2:F22"/>
    <mergeCell ref="A12:E12"/>
    <mergeCell ref="A13:E13"/>
    <mergeCell ref="A14:E14"/>
    <mergeCell ref="A15:E15"/>
    <mergeCell ref="A16:E16"/>
    <mergeCell ref="A17:E17"/>
    <mergeCell ref="A8:E8"/>
    <mergeCell ref="A9:E9"/>
    <mergeCell ref="A10:E10"/>
    <mergeCell ref="A11:E11"/>
    <mergeCell ref="A2:D2"/>
    <mergeCell ref="A3:D3"/>
    <mergeCell ref="A4:D4"/>
    <mergeCell ref="A5:D5"/>
    <mergeCell ref="A6:D6"/>
  </mergeCells>
  <pageMargins left="0.511811024" right="0.511811024" top="0.78740157499999996" bottom="0.78740157499999996" header="0.31496062000000002" footer="0.3149606200000000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E3638-60B1-4BBD-98CB-0D733CF6CDBC}">
  <dimension ref="A1:Q87"/>
  <sheetViews>
    <sheetView topLeftCell="A67" workbookViewId="0">
      <selection activeCell="A9" sqref="A9"/>
    </sheetView>
  </sheetViews>
  <sheetFormatPr defaultRowHeight="14.4" x14ac:dyDescent="0.3"/>
  <cols>
    <col min="1" max="1" width="11.6640625" bestFit="1" customWidth="1"/>
    <col min="2" max="2" width="13.109375" bestFit="1" customWidth="1"/>
    <col min="3" max="3" width="14.109375" bestFit="1" customWidth="1"/>
    <col min="4" max="4" width="12.33203125" bestFit="1" customWidth="1"/>
    <col min="6" max="6" width="11.6640625" bestFit="1" customWidth="1"/>
    <col min="7" max="7" width="15.44140625" bestFit="1" customWidth="1"/>
    <col min="8" max="8" width="14.5546875" bestFit="1" customWidth="1"/>
    <col min="9" max="9" width="15.88671875" bestFit="1" customWidth="1"/>
    <col min="14" max="14" width="11" bestFit="1" customWidth="1"/>
  </cols>
  <sheetData>
    <row r="1" spans="1:15" x14ac:dyDescent="0.3">
      <c r="H1" s="5" t="s">
        <v>212</v>
      </c>
      <c r="I1" s="5" t="s">
        <v>213</v>
      </c>
    </row>
    <row r="2" spans="1:15" x14ac:dyDescent="0.3">
      <c r="B2" s="14" t="s">
        <v>214</v>
      </c>
      <c r="C2" s="15" t="s">
        <v>215</v>
      </c>
      <c r="D2" s="15" t="s">
        <v>216</v>
      </c>
      <c r="E2" s="15" t="s">
        <v>217</v>
      </c>
      <c r="F2" s="15" t="s">
        <v>218</v>
      </c>
      <c r="H2" s="5" t="s">
        <v>219</v>
      </c>
      <c r="I2" s="5" t="s">
        <v>220</v>
      </c>
      <c r="N2" s="2" t="s">
        <v>221</v>
      </c>
      <c r="O2" s="2">
        <f>3000/1048 * 34</f>
        <v>97.328244274809165</v>
      </c>
    </row>
    <row r="3" spans="1:15" x14ac:dyDescent="0.3">
      <c r="B3">
        <f>C3/340</f>
        <v>0.79741013439705744</v>
      </c>
      <c r="C3">
        <f>D3*E3</f>
        <v>271.11944569499951</v>
      </c>
      <c r="D3">
        <f>F3/9.5492965964254</f>
        <v>314.15926499999944</v>
      </c>
      <c r="E3">
        <v>0.86299999999999999</v>
      </c>
      <c r="F3">
        <v>3000</v>
      </c>
      <c r="H3" s="5" t="s">
        <v>222</v>
      </c>
      <c r="I3" s="5" t="s">
        <v>223</v>
      </c>
      <c r="N3" s="2" t="s">
        <v>224</v>
      </c>
      <c r="O3" s="2">
        <v>3000</v>
      </c>
    </row>
    <row r="4" spans="1:15" x14ac:dyDescent="0.3">
      <c r="C4" s="2"/>
      <c r="H4" s="5" t="s">
        <v>225</v>
      </c>
      <c r="I4" s="5" t="s">
        <v>226</v>
      </c>
      <c r="N4" s="2" t="s">
        <v>227</v>
      </c>
      <c r="O4" s="2">
        <f>O3/60</f>
        <v>50</v>
      </c>
    </row>
    <row r="5" spans="1:15" x14ac:dyDescent="0.3">
      <c r="H5" s="5" t="s">
        <v>228</v>
      </c>
      <c r="I5" s="5" t="s">
        <v>229</v>
      </c>
      <c r="J5" t="s">
        <v>230</v>
      </c>
      <c r="N5" s="2" t="s">
        <v>231</v>
      </c>
      <c r="O5" s="2"/>
    </row>
    <row r="6" spans="1:15" x14ac:dyDescent="0.3">
      <c r="N6" s="2"/>
      <c r="O6" s="2"/>
    </row>
    <row r="7" spans="1:15" x14ac:dyDescent="0.3">
      <c r="N7" s="2"/>
      <c r="O7" s="2"/>
    </row>
    <row r="8" spans="1:15" x14ac:dyDescent="0.3">
      <c r="A8" s="15" t="s">
        <v>232</v>
      </c>
      <c r="B8" s="15" t="s">
        <v>233</v>
      </c>
      <c r="C8" s="15" t="s">
        <v>234</v>
      </c>
      <c r="D8" s="15" t="s">
        <v>235</v>
      </c>
      <c r="E8" s="15" t="s">
        <v>236</v>
      </c>
      <c r="F8" s="15" t="s">
        <v>237</v>
      </c>
      <c r="G8" s="14" t="s">
        <v>238</v>
      </c>
      <c r="H8" s="14" t="s">
        <v>239</v>
      </c>
      <c r="I8" s="14" t="s">
        <v>240</v>
      </c>
      <c r="N8" s="2"/>
      <c r="O8" s="2"/>
    </row>
    <row r="9" spans="1:15" x14ac:dyDescent="0.3">
      <c r="A9" s="5">
        <v>5</v>
      </c>
      <c r="B9" s="5" t="s">
        <v>1</v>
      </c>
      <c r="C9" s="5">
        <v>0.86299999999999999</v>
      </c>
      <c r="D9" s="5">
        <v>68</v>
      </c>
      <c r="E9" s="5">
        <v>2</v>
      </c>
      <c r="F9" s="5">
        <v>3500</v>
      </c>
      <c r="G9" s="1">
        <v>37</v>
      </c>
      <c r="H9" s="1">
        <v>3000</v>
      </c>
      <c r="I9" s="1" t="s">
        <v>241</v>
      </c>
      <c r="N9" s="2"/>
      <c r="O9" s="2"/>
    </row>
    <row r="10" spans="1:15" x14ac:dyDescent="0.3">
      <c r="A10" s="5">
        <v>22</v>
      </c>
      <c r="B10" s="5" t="s">
        <v>1</v>
      </c>
      <c r="C10" s="5">
        <v>0.86299999999999999</v>
      </c>
      <c r="D10" s="5">
        <v>68</v>
      </c>
      <c r="E10" s="5">
        <v>2</v>
      </c>
      <c r="F10" s="5">
        <v>3000</v>
      </c>
      <c r="G10" s="1">
        <v>42</v>
      </c>
      <c r="H10" s="1">
        <v>3000</v>
      </c>
      <c r="I10" s="1" t="s">
        <v>241</v>
      </c>
      <c r="N10" s="2"/>
      <c r="O10" s="2"/>
    </row>
    <row r="11" spans="1:15" x14ac:dyDescent="0.3">
      <c r="A11" s="5">
        <v>23</v>
      </c>
      <c r="B11" s="5" t="s">
        <v>1</v>
      </c>
      <c r="C11" s="5">
        <v>0.86299999999999999</v>
      </c>
      <c r="D11" s="5">
        <v>68</v>
      </c>
      <c r="E11" s="5">
        <v>3</v>
      </c>
      <c r="F11" s="5">
        <v>3500</v>
      </c>
      <c r="G11" s="5">
        <v>42</v>
      </c>
      <c r="H11" s="1">
        <v>3000</v>
      </c>
      <c r="I11" s="5" t="s">
        <v>241</v>
      </c>
      <c r="N11" s="2"/>
      <c r="O11" s="2"/>
    </row>
    <row r="12" spans="1:15" x14ac:dyDescent="0.3">
      <c r="A12" s="5">
        <v>24</v>
      </c>
      <c r="B12" s="5" t="s">
        <v>1</v>
      </c>
      <c r="C12" s="5">
        <v>0.86299999999999999</v>
      </c>
      <c r="D12" s="5">
        <v>68</v>
      </c>
      <c r="E12" s="5">
        <v>3</v>
      </c>
      <c r="F12" s="5">
        <v>3000</v>
      </c>
      <c r="G12" s="5">
        <v>42</v>
      </c>
      <c r="H12" s="1">
        <v>3000</v>
      </c>
      <c r="I12" s="5" t="s">
        <v>241</v>
      </c>
    </row>
    <row r="13" spans="1:15" x14ac:dyDescent="0.3">
      <c r="A13" s="5">
        <v>25</v>
      </c>
      <c r="B13" s="5" t="s">
        <v>1</v>
      </c>
      <c r="C13" s="5">
        <v>0.86299999999999999</v>
      </c>
      <c r="D13" s="5">
        <v>68</v>
      </c>
      <c r="E13" s="5">
        <v>2</v>
      </c>
      <c r="F13" s="5">
        <v>3500</v>
      </c>
      <c r="G13" s="1">
        <v>37</v>
      </c>
      <c r="H13" s="5" t="s">
        <v>241</v>
      </c>
      <c r="I13" s="5">
        <v>50</v>
      </c>
    </row>
    <row r="14" spans="1:15" x14ac:dyDescent="0.3">
      <c r="A14" s="5">
        <v>26</v>
      </c>
      <c r="B14" s="5" t="s">
        <v>1</v>
      </c>
      <c r="C14" s="5">
        <v>0.86299999999999999</v>
      </c>
      <c r="D14" s="5">
        <v>68</v>
      </c>
      <c r="E14" s="5">
        <v>2</v>
      </c>
      <c r="F14" s="5">
        <v>3500</v>
      </c>
      <c r="G14" s="1">
        <v>42</v>
      </c>
      <c r="H14" s="5" t="s">
        <v>241</v>
      </c>
      <c r="I14" s="5">
        <v>50</v>
      </c>
    </row>
    <row r="15" spans="1:15" x14ac:dyDescent="0.3">
      <c r="A15" s="5">
        <v>27</v>
      </c>
      <c r="B15" s="5" t="s">
        <v>1</v>
      </c>
      <c r="C15" s="5">
        <v>0.86299999999999999</v>
      </c>
      <c r="D15" s="5">
        <v>68</v>
      </c>
      <c r="E15" s="5">
        <v>2</v>
      </c>
      <c r="F15" s="5">
        <v>3000</v>
      </c>
      <c r="G15" s="5">
        <v>42</v>
      </c>
      <c r="H15" s="5" t="s">
        <v>241</v>
      </c>
      <c r="I15" s="5">
        <v>50</v>
      </c>
    </row>
    <row r="16" spans="1:15" x14ac:dyDescent="0.3">
      <c r="A16" s="5">
        <v>28</v>
      </c>
      <c r="B16" s="5" t="s">
        <v>1</v>
      </c>
      <c r="C16" s="5">
        <v>0.86299999999999999</v>
      </c>
      <c r="D16" s="5">
        <v>68</v>
      </c>
      <c r="E16" s="5">
        <v>3</v>
      </c>
      <c r="F16" s="5">
        <v>3500</v>
      </c>
      <c r="G16" s="5">
        <v>42</v>
      </c>
      <c r="H16" s="16" t="s">
        <v>241</v>
      </c>
      <c r="I16" s="16">
        <v>50</v>
      </c>
    </row>
    <row r="17" spans="1:17" x14ac:dyDescent="0.3">
      <c r="A17" s="5">
        <v>29</v>
      </c>
      <c r="B17" s="5" t="s">
        <v>1</v>
      </c>
      <c r="C17" s="5">
        <v>0.86299999999999999</v>
      </c>
      <c r="D17" s="5">
        <v>68</v>
      </c>
      <c r="E17" s="5">
        <v>3</v>
      </c>
      <c r="F17" s="5">
        <v>3000</v>
      </c>
      <c r="G17" s="5">
        <v>42</v>
      </c>
      <c r="H17" s="16"/>
      <c r="I17" s="16">
        <v>50</v>
      </c>
    </row>
    <row r="18" spans="1:17" x14ac:dyDescent="0.3">
      <c r="A18" s="16">
        <v>30</v>
      </c>
      <c r="B18" s="5" t="s">
        <v>1</v>
      </c>
      <c r="C18" s="5">
        <v>0.86299999999999999</v>
      </c>
      <c r="D18" s="5">
        <v>68</v>
      </c>
      <c r="E18" s="5">
        <v>3</v>
      </c>
      <c r="F18" s="5">
        <v>3000</v>
      </c>
      <c r="G18" s="5">
        <v>42</v>
      </c>
      <c r="H18" s="16"/>
      <c r="I18" s="16">
        <v>75</v>
      </c>
    </row>
    <row r="19" spans="1:17" x14ac:dyDescent="0.3">
      <c r="A19" s="17">
        <v>31</v>
      </c>
      <c r="B19" s="18" t="s">
        <v>1</v>
      </c>
      <c r="C19" s="18">
        <v>0.86299999999999999</v>
      </c>
      <c r="D19" s="18">
        <v>68</v>
      </c>
      <c r="E19" s="18">
        <v>3</v>
      </c>
      <c r="F19" s="18">
        <v>3000</v>
      </c>
      <c r="G19" s="18">
        <v>30</v>
      </c>
      <c r="H19" s="17"/>
      <c r="I19" s="17">
        <v>75</v>
      </c>
    </row>
    <row r="20" spans="1:17" x14ac:dyDescent="0.3">
      <c r="A20" s="16">
        <v>31</v>
      </c>
      <c r="B20" s="5" t="s">
        <v>1</v>
      </c>
      <c r="C20" s="5">
        <v>0.86299999999999999</v>
      </c>
      <c r="D20" s="5">
        <v>68</v>
      </c>
      <c r="E20" s="5">
        <v>3</v>
      </c>
      <c r="F20" s="5">
        <v>3500</v>
      </c>
      <c r="G20" s="5">
        <v>41</v>
      </c>
      <c r="H20" s="16"/>
      <c r="I20" s="16">
        <v>75</v>
      </c>
    </row>
    <row r="21" spans="1:17" x14ac:dyDescent="0.3">
      <c r="A21" s="16">
        <v>32</v>
      </c>
      <c r="B21" s="5" t="s">
        <v>1</v>
      </c>
      <c r="C21" s="5">
        <v>0.86299999999999999</v>
      </c>
      <c r="D21" s="5">
        <v>68</v>
      </c>
      <c r="E21" s="5">
        <v>3</v>
      </c>
      <c r="F21" s="5">
        <v>3500</v>
      </c>
      <c r="G21" s="5">
        <v>30</v>
      </c>
      <c r="H21" s="16"/>
      <c r="I21" s="16">
        <v>75</v>
      </c>
      <c r="J21" s="5"/>
      <c r="K21" s="5"/>
      <c r="L21" s="5"/>
      <c r="M21" s="5"/>
      <c r="N21" s="5"/>
      <c r="O21" s="5"/>
      <c r="P21" s="16"/>
      <c r="Q21" s="16"/>
    </row>
    <row r="22" spans="1:17" x14ac:dyDescent="0.3">
      <c r="A22" s="16"/>
      <c r="B22" s="16"/>
      <c r="C22" s="16"/>
      <c r="D22" s="16"/>
      <c r="E22" s="16"/>
      <c r="F22" s="16"/>
      <c r="G22" s="16"/>
      <c r="H22" s="16"/>
      <c r="I22" s="16"/>
    </row>
    <row r="23" spans="1:17" x14ac:dyDescent="0.3">
      <c r="A23" s="16">
        <v>33</v>
      </c>
      <c r="B23" s="5" t="s">
        <v>1</v>
      </c>
      <c r="C23" s="5">
        <v>0.86299999999999999</v>
      </c>
      <c r="D23" s="5">
        <v>68</v>
      </c>
      <c r="E23" s="5">
        <v>2</v>
      </c>
      <c r="F23" s="5">
        <v>4000</v>
      </c>
      <c r="G23" s="1">
        <v>35</v>
      </c>
      <c r="H23" s="5" t="s">
        <v>241</v>
      </c>
      <c r="I23" s="5">
        <v>50</v>
      </c>
    </row>
    <row r="24" spans="1:17" x14ac:dyDescent="0.3">
      <c r="A24" s="16">
        <v>34</v>
      </c>
      <c r="B24" s="5" t="s">
        <v>1</v>
      </c>
      <c r="C24" s="5">
        <v>0.86299999999999999</v>
      </c>
      <c r="D24" s="5">
        <v>68</v>
      </c>
      <c r="E24" s="5">
        <v>2</v>
      </c>
      <c r="F24" s="5">
        <v>5000</v>
      </c>
      <c r="G24" s="1">
        <v>35</v>
      </c>
      <c r="H24" s="5" t="s">
        <v>241</v>
      </c>
      <c r="I24" s="5">
        <v>50</v>
      </c>
    </row>
    <row r="25" spans="1:17" x14ac:dyDescent="0.3">
      <c r="A25" s="16">
        <v>35</v>
      </c>
      <c r="B25" s="5" t="s">
        <v>1</v>
      </c>
      <c r="C25" s="5">
        <v>0.86299999999999999</v>
      </c>
      <c r="D25" s="5">
        <v>68</v>
      </c>
      <c r="E25" s="5">
        <v>2</v>
      </c>
      <c r="F25" s="5">
        <v>3000</v>
      </c>
      <c r="G25" s="1">
        <v>2</v>
      </c>
      <c r="H25" s="5" t="s">
        <v>241</v>
      </c>
      <c r="I25" s="5">
        <v>50</v>
      </c>
    </row>
    <row r="26" spans="1:17" x14ac:dyDescent="0.3">
      <c r="A26" s="16">
        <v>36</v>
      </c>
      <c r="B26" s="5" t="s">
        <v>1</v>
      </c>
      <c r="C26" s="5">
        <v>0.86299999999999999</v>
      </c>
      <c r="D26" s="5">
        <v>68</v>
      </c>
      <c r="E26" s="5">
        <v>2</v>
      </c>
      <c r="F26" s="5">
        <v>6000</v>
      </c>
      <c r="G26" s="1">
        <v>2</v>
      </c>
      <c r="H26" s="5" t="s">
        <v>241</v>
      </c>
      <c r="I26" s="5">
        <v>50</v>
      </c>
    </row>
    <row r="27" spans="1:17" x14ac:dyDescent="0.3">
      <c r="A27" s="17">
        <v>37</v>
      </c>
      <c r="B27" s="18" t="s">
        <v>1</v>
      </c>
      <c r="C27" s="18">
        <v>0.86299999999999999</v>
      </c>
      <c r="D27" s="18">
        <v>68</v>
      </c>
      <c r="E27" s="18">
        <v>2</v>
      </c>
      <c r="F27" s="18">
        <v>2000</v>
      </c>
      <c r="G27" s="22">
        <v>2</v>
      </c>
      <c r="H27" s="18" t="s">
        <v>241</v>
      </c>
      <c r="I27" s="18">
        <v>50</v>
      </c>
    </row>
    <row r="28" spans="1:17" x14ac:dyDescent="0.3">
      <c r="A28" s="16">
        <v>38</v>
      </c>
      <c r="B28" s="5" t="s">
        <v>1</v>
      </c>
      <c r="C28" s="5">
        <v>0.86299999999999999</v>
      </c>
      <c r="D28" s="5">
        <v>68</v>
      </c>
      <c r="E28" s="5">
        <v>2</v>
      </c>
      <c r="F28" s="5">
        <v>3500</v>
      </c>
      <c r="G28" s="1">
        <v>2</v>
      </c>
      <c r="H28" s="5" t="s">
        <v>241</v>
      </c>
      <c r="I28" s="5">
        <v>50</v>
      </c>
    </row>
    <row r="29" spans="1:17" x14ac:dyDescent="0.3">
      <c r="B29" s="16"/>
      <c r="C29" s="16"/>
      <c r="H29" s="16"/>
      <c r="I29" s="16"/>
    </row>
    <row r="30" spans="1:17" x14ac:dyDescent="0.3">
      <c r="B30" s="16"/>
      <c r="C30" s="16"/>
      <c r="H30" s="16"/>
      <c r="I30" s="16"/>
    </row>
    <row r="31" spans="1:17" x14ac:dyDescent="0.3">
      <c r="B31" s="16"/>
      <c r="C31" s="16"/>
      <c r="H31" s="16"/>
      <c r="I31" s="16"/>
    </row>
    <row r="32" spans="1:17" x14ac:dyDescent="0.3">
      <c r="B32" s="16"/>
      <c r="C32" s="16"/>
      <c r="H32" s="16"/>
      <c r="I32" s="16"/>
    </row>
    <row r="33" spans="2:9" x14ac:dyDescent="0.3">
      <c r="B33" s="16"/>
      <c r="C33" s="16"/>
      <c r="H33" s="16"/>
      <c r="I33" s="16"/>
    </row>
    <row r="34" spans="2:9" x14ac:dyDescent="0.3">
      <c r="B34" s="16"/>
      <c r="C34" s="16"/>
      <c r="H34" s="16"/>
      <c r="I34" s="16"/>
    </row>
    <row r="35" spans="2:9" x14ac:dyDescent="0.3">
      <c r="B35" s="16"/>
      <c r="C35" s="16"/>
      <c r="H35" s="16"/>
      <c r="I35" s="16"/>
    </row>
    <row r="36" spans="2:9" x14ac:dyDescent="0.3">
      <c r="B36" s="16"/>
      <c r="C36" s="16"/>
      <c r="H36" s="16"/>
      <c r="I36" s="16"/>
    </row>
    <row r="37" spans="2:9" x14ac:dyDescent="0.3">
      <c r="B37" s="1" t="s">
        <v>147</v>
      </c>
      <c r="C37" s="1" t="s">
        <v>148</v>
      </c>
      <c r="D37" s="1" t="s">
        <v>54</v>
      </c>
      <c r="E37" s="1" t="s">
        <v>149</v>
      </c>
      <c r="F37" s="1"/>
      <c r="H37" s="16"/>
      <c r="I37" s="16"/>
    </row>
    <row r="38" spans="2:9" x14ac:dyDescent="0.3">
      <c r="B38" s="16">
        <v>0.10299999999999999</v>
      </c>
      <c r="C38" s="29">
        <v>0.89319999999999999</v>
      </c>
      <c r="D38" s="29">
        <v>41.366500114495452</v>
      </c>
      <c r="E38">
        <v>0.11935110081112398</v>
      </c>
      <c r="H38" s="16"/>
      <c r="I38" s="16"/>
    </row>
    <row r="39" spans="2:9" x14ac:dyDescent="0.3">
      <c r="B39" s="16">
        <v>0.129</v>
      </c>
      <c r="C39" s="29">
        <v>0.75768999999999997</v>
      </c>
      <c r="D39" s="29">
        <v>35.739800114495452</v>
      </c>
      <c r="E39">
        <v>0.14947856315179606</v>
      </c>
      <c r="H39" s="16"/>
      <c r="I39" s="16"/>
    </row>
    <row r="40" spans="2:9" x14ac:dyDescent="0.3">
      <c r="B40" s="16">
        <v>0.154</v>
      </c>
      <c r="C40" s="29">
        <v>0.65712000000000004</v>
      </c>
      <c r="D40" s="29">
        <v>31.618200114495451</v>
      </c>
      <c r="E40">
        <v>0.17844727694090382</v>
      </c>
      <c r="H40" s="16"/>
      <c r="I40" s="16"/>
    </row>
    <row r="41" spans="2:9" x14ac:dyDescent="0.3">
      <c r="B41">
        <v>0.18</v>
      </c>
      <c r="C41" s="29">
        <v>0.30669000000000002</v>
      </c>
      <c r="D41" s="29">
        <v>28.489800114495452</v>
      </c>
      <c r="E41">
        <v>0.20857473928157588</v>
      </c>
      <c r="H41" s="16"/>
      <c r="I41" s="16"/>
    </row>
    <row r="42" spans="2:9" x14ac:dyDescent="0.3">
      <c r="B42">
        <v>0.20599999999999999</v>
      </c>
      <c r="C42" s="29">
        <v>0.32449</v>
      </c>
      <c r="D42" s="29">
        <v>26.040000114495449</v>
      </c>
      <c r="E42">
        <v>0.23870220162224795</v>
      </c>
      <c r="H42" s="16"/>
      <c r="I42" s="16"/>
    </row>
    <row r="43" spans="2:9" x14ac:dyDescent="0.3">
      <c r="B43">
        <v>0.23200000000000001</v>
      </c>
      <c r="C43" s="29">
        <v>0.34499000000000002</v>
      </c>
      <c r="D43" s="29">
        <v>24.070100114495453</v>
      </c>
      <c r="E43">
        <v>0.26882966396292007</v>
      </c>
      <c r="H43" s="16"/>
      <c r="I43" s="16"/>
    </row>
    <row r="44" spans="2:9" x14ac:dyDescent="0.3">
      <c r="B44">
        <v>0.25800000000000001</v>
      </c>
      <c r="C44" s="29">
        <v>0.36881999999999998</v>
      </c>
      <c r="D44" s="29">
        <v>22.44970011449545</v>
      </c>
      <c r="E44">
        <v>0.29895712630359211</v>
      </c>
      <c r="H44" s="16"/>
      <c r="I44" s="16"/>
    </row>
    <row r="45" spans="2:9" x14ac:dyDescent="0.3">
      <c r="B45">
        <v>0.28299999999999997</v>
      </c>
      <c r="C45" s="29">
        <v>0.39679999999999999</v>
      </c>
      <c r="D45" s="29">
        <v>21.090800114495451</v>
      </c>
      <c r="E45">
        <v>0.32792584009269987</v>
      </c>
      <c r="H45" s="16"/>
      <c r="I45" s="16"/>
    </row>
    <row r="46" spans="2:9" x14ac:dyDescent="0.3">
      <c r="B46">
        <v>0.309</v>
      </c>
      <c r="C46" s="29">
        <v>0.36881999999999998</v>
      </c>
      <c r="D46" s="29">
        <v>19.931900114495448</v>
      </c>
      <c r="E46">
        <v>0.35805330243337197</v>
      </c>
      <c r="H46" s="16"/>
      <c r="I46" s="16"/>
    </row>
    <row r="47" spans="2:9" x14ac:dyDescent="0.3">
      <c r="B47">
        <v>0.33500000000000002</v>
      </c>
      <c r="C47" s="29">
        <v>0.34499000000000002</v>
      </c>
      <c r="D47" s="29">
        <v>18.929000114495452</v>
      </c>
      <c r="E47">
        <v>0.38818076477404406</v>
      </c>
      <c r="H47" s="16"/>
      <c r="I47" s="16"/>
    </row>
    <row r="48" spans="2:9" x14ac:dyDescent="0.3">
      <c r="B48">
        <v>0.36099999999999999</v>
      </c>
      <c r="C48" s="29">
        <v>0.32449</v>
      </c>
      <c r="D48" s="29">
        <v>18.040000114495449</v>
      </c>
      <c r="E48">
        <v>0.4183082271147161</v>
      </c>
      <c r="H48" s="16"/>
      <c r="I48" s="16"/>
    </row>
    <row r="49" spans="2:9" x14ac:dyDescent="0.3">
      <c r="B49">
        <v>0.38600000000000001</v>
      </c>
      <c r="C49" s="29">
        <v>0.30669000000000002</v>
      </c>
      <c r="D49" s="29">
        <v>17.270600114495451</v>
      </c>
      <c r="E49">
        <v>0.44727694090382386</v>
      </c>
      <c r="H49" s="16"/>
      <c r="I49" s="16"/>
    </row>
    <row r="50" spans="2:9" x14ac:dyDescent="0.3">
      <c r="B50">
        <v>0.41199999999999998</v>
      </c>
      <c r="C50" s="29">
        <v>0.29111999999999999</v>
      </c>
      <c r="D50" s="29">
        <v>16.572700114495451</v>
      </c>
      <c r="E50">
        <v>0.4774044032444959</v>
      </c>
      <c r="H50" s="16"/>
      <c r="I50" s="16"/>
    </row>
    <row r="51" spans="2:9" x14ac:dyDescent="0.3">
      <c r="B51">
        <v>0.438</v>
      </c>
      <c r="C51" s="29">
        <v>0.27739000000000003</v>
      </c>
      <c r="D51" s="29">
        <v>15.94180011449545</v>
      </c>
      <c r="E51">
        <v>0.50753186558516805</v>
      </c>
      <c r="H51" s="16"/>
      <c r="I51" s="16"/>
    </row>
    <row r="52" spans="2:9" x14ac:dyDescent="0.3">
      <c r="B52">
        <v>0.46400000000000002</v>
      </c>
      <c r="C52" s="29">
        <v>0.26521</v>
      </c>
      <c r="D52" s="29">
        <v>15.366800114495451</v>
      </c>
      <c r="E52">
        <v>0.53765932792584015</v>
      </c>
      <c r="H52" s="16"/>
      <c r="I52" s="16"/>
    </row>
    <row r="53" spans="2:9" x14ac:dyDescent="0.3">
      <c r="B53">
        <v>0.48899999999999999</v>
      </c>
      <c r="C53" s="29">
        <v>0.25434000000000001</v>
      </c>
      <c r="D53" s="29">
        <v>14.838700114495451</v>
      </c>
      <c r="E53">
        <v>0.56662804171494785</v>
      </c>
      <c r="H53" s="16"/>
      <c r="I53" s="16"/>
    </row>
    <row r="54" spans="2:9" x14ac:dyDescent="0.3">
      <c r="B54">
        <v>0.51500000000000001</v>
      </c>
      <c r="C54" s="29">
        <v>0.24456</v>
      </c>
      <c r="D54" s="29">
        <v>14.35050011449545</v>
      </c>
      <c r="E54">
        <v>0.59675550405561995</v>
      </c>
      <c r="H54" s="16"/>
      <c r="I54" s="16"/>
    </row>
    <row r="55" spans="2:9" x14ac:dyDescent="0.3">
      <c r="B55">
        <v>0.54100000000000004</v>
      </c>
      <c r="C55" s="29">
        <v>0.23569999999999999</v>
      </c>
      <c r="D55" s="29">
        <v>13.89600011449545</v>
      </c>
      <c r="E55">
        <v>0.62688296639629204</v>
      </c>
      <c r="H55" s="16"/>
      <c r="I55" s="16"/>
    </row>
    <row r="56" spans="2:9" x14ac:dyDescent="0.3">
      <c r="B56" s="2">
        <v>0.56699999999999995</v>
      </c>
      <c r="C56" s="29">
        <v>0.2276</v>
      </c>
      <c r="D56" s="29">
        <v>13.470600114495451</v>
      </c>
      <c r="E56">
        <v>0.65701042873696403</v>
      </c>
      <c r="H56" s="16"/>
      <c r="I56" s="16"/>
    </row>
    <row r="57" spans="2:9" x14ac:dyDescent="0.3">
      <c r="B57">
        <v>0.59299999999999997</v>
      </c>
      <c r="C57" s="29">
        <v>0.22011</v>
      </c>
      <c r="D57" s="29">
        <v>13.07010011449545</v>
      </c>
      <c r="E57">
        <v>0.68713789107763612</v>
      </c>
      <c r="H57" s="16"/>
      <c r="I57" s="16"/>
    </row>
    <row r="58" spans="2:9" x14ac:dyDescent="0.3">
      <c r="B58">
        <v>0.61799999999999999</v>
      </c>
      <c r="C58" s="29">
        <v>0.21306</v>
      </c>
      <c r="D58" s="29">
        <v>12.69120011449545</v>
      </c>
      <c r="E58">
        <v>0.71610660486674393</v>
      </c>
      <c r="H58" s="16"/>
      <c r="I58" s="16"/>
    </row>
    <row r="59" spans="2:9" x14ac:dyDescent="0.3">
      <c r="B59">
        <v>0.64400000000000002</v>
      </c>
      <c r="C59" s="29">
        <v>0.20626</v>
      </c>
      <c r="D59" s="29">
        <v>12.330900114495449</v>
      </c>
      <c r="E59">
        <v>0.74623406720741603</v>
      </c>
      <c r="H59" s="16"/>
      <c r="I59" s="16"/>
    </row>
    <row r="60" spans="2:9" x14ac:dyDescent="0.3">
      <c r="B60">
        <v>0.67</v>
      </c>
      <c r="C60" s="29">
        <v>0.19947000000000001</v>
      </c>
      <c r="D60" s="29">
        <v>11.98680011449545</v>
      </c>
      <c r="E60">
        <v>0.77636152954808813</v>
      </c>
      <c r="H60" s="16"/>
      <c r="I60" s="16"/>
    </row>
    <row r="61" spans="2:9" x14ac:dyDescent="0.3">
      <c r="B61">
        <v>0.69599999999999995</v>
      </c>
      <c r="C61" s="29">
        <v>0.19233</v>
      </c>
      <c r="D61" s="29">
        <v>11.656600114495451</v>
      </c>
      <c r="E61">
        <v>0.80648899188876011</v>
      </c>
      <c r="H61" s="16"/>
      <c r="I61" s="16"/>
    </row>
    <row r="62" spans="2:9" x14ac:dyDescent="0.3">
      <c r="B62" s="16">
        <v>0.72099999999999997</v>
      </c>
      <c r="C62" s="29">
        <v>0.18436</v>
      </c>
      <c r="D62" s="29">
        <v>11.33840011449545</v>
      </c>
      <c r="E62">
        <v>0.83545770567786792</v>
      </c>
    </row>
    <row r="63" spans="2:9" x14ac:dyDescent="0.3">
      <c r="B63" s="16">
        <v>0.747</v>
      </c>
      <c r="C63" s="29">
        <v>0.17480000000000001</v>
      </c>
      <c r="D63" s="29">
        <v>11.03050011449545</v>
      </c>
      <c r="E63">
        <v>0.86558516801854002</v>
      </c>
    </row>
    <row r="64" spans="2:9" x14ac:dyDescent="0.3">
      <c r="B64" s="16">
        <v>0.77300000000000002</v>
      </c>
      <c r="C64" s="29">
        <v>0.16247</v>
      </c>
      <c r="D64" s="29">
        <v>10.731300114495451</v>
      </c>
      <c r="E64">
        <v>0.89571263035921211</v>
      </c>
    </row>
    <row r="65" spans="2:8" x14ac:dyDescent="0.3">
      <c r="B65" s="16">
        <v>0.79900000000000004</v>
      </c>
      <c r="C65" s="29">
        <v>0.14537</v>
      </c>
      <c r="D65" s="29">
        <v>10.43940011449545</v>
      </c>
      <c r="E65">
        <v>0.92584009269988421</v>
      </c>
    </row>
    <row r="66" spans="2:8" x14ac:dyDescent="0.3">
      <c r="B66" s="16">
        <v>0.82399999999999995</v>
      </c>
      <c r="C66" s="29">
        <v>0.11959</v>
      </c>
      <c r="D66" s="29">
        <v>10.153200114495451</v>
      </c>
      <c r="E66">
        <v>0.9548088064889918</v>
      </c>
    </row>
    <row r="67" spans="2:8" x14ac:dyDescent="0.3">
      <c r="B67" s="16">
        <v>0.85</v>
      </c>
      <c r="C67" s="29">
        <v>7.3443999999999995E-2</v>
      </c>
      <c r="D67" s="29">
        <v>9.8713001144954511</v>
      </c>
      <c r="E67">
        <v>0.9849362688296639</v>
      </c>
    </row>
    <row r="68" spans="2:8" x14ac:dyDescent="0.3">
      <c r="B68" s="16">
        <v>0.86299999999999999</v>
      </c>
      <c r="C68" s="29">
        <v>4.2729000000000003E-2</v>
      </c>
      <c r="D68" s="29">
        <v>9.7320001144954489</v>
      </c>
      <c r="E68">
        <v>1</v>
      </c>
    </row>
    <row r="69" spans="2:8" x14ac:dyDescent="0.3">
      <c r="B69" s="16"/>
      <c r="C69" s="16"/>
    </row>
    <row r="70" spans="2:8" x14ac:dyDescent="0.3">
      <c r="B70" s="16"/>
      <c r="C70" s="16"/>
    </row>
    <row r="71" spans="2:8" x14ac:dyDescent="0.3">
      <c r="B71" s="16"/>
      <c r="C71" s="16"/>
    </row>
    <row r="77" spans="2:8" x14ac:dyDescent="0.3">
      <c r="H77" s="2"/>
    </row>
    <row r="87" spans="2:2" x14ac:dyDescent="0.3">
      <c r="B87" s="2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49ACF-6E3C-404F-AA67-99BEDEF68EEC}">
  <dimension ref="A1:H33"/>
  <sheetViews>
    <sheetView topLeftCell="A15" workbookViewId="0">
      <selection activeCell="B16" sqref="B16"/>
    </sheetView>
  </sheetViews>
  <sheetFormatPr defaultRowHeight="14.4" x14ac:dyDescent="0.3"/>
  <cols>
    <col min="1" max="1" width="19.88671875" bestFit="1" customWidth="1"/>
    <col min="2" max="3" width="18.33203125" bestFit="1" customWidth="1"/>
    <col min="4" max="4" width="13.88671875" bestFit="1" customWidth="1"/>
    <col min="5" max="5" width="15.88671875" bestFit="1" customWidth="1"/>
  </cols>
  <sheetData>
    <row r="1" spans="1:8" ht="15" thickBot="1" x14ac:dyDescent="0.35">
      <c r="A1" s="251" t="s">
        <v>242</v>
      </c>
      <c r="B1" s="159"/>
      <c r="C1" s="159"/>
      <c r="D1" s="159"/>
      <c r="E1" s="159"/>
      <c r="F1" s="1"/>
      <c r="G1" s="1"/>
      <c r="H1" s="1"/>
    </row>
    <row r="2" spans="1:8" ht="15" thickBot="1" x14ac:dyDescent="0.35">
      <c r="A2" s="99" t="s">
        <v>243</v>
      </c>
      <c r="B2" s="100" t="s">
        <v>244</v>
      </c>
      <c r="C2" s="100" t="s">
        <v>245</v>
      </c>
      <c r="D2" s="100" t="s">
        <v>246</v>
      </c>
      <c r="E2" s="100" t="s">
        <v>247</v>
      </c>
      <c r="F2" s="1"/>
      <c r="G2" s="1"/>
      <c r="H2" s="1"/>
    </row>
    <row r="3" spans="1:8" x14ac:dyDescent="0.3">
      <c r="A3" s="101" t="s">
        <v>248</v>
      </c>
      <c r="B3" s="1" t="s">
        <v>249</v>
      </c>
      <c r="C3" s="1" t="s">
        <v>249</v>
      </c>
      <c r="D3" s="1" t="s">
        <v>250</v>
      </c>
      <c r="E3" s="1" t="s">
        <v>251</v>
      </c>
      <c r="F3" s="1"/>
      <c r="G3" s="1"/>
      <c r="H3" s="1"/>
    </row>
    <row r="4" spans="1:8" x14ac:dyDescent="0.3">
      <c r="A4" s="102" t="s">
        <v>252</v>
      </c>
      <c r="B4" s="1">
        <v>622</v>
      </c>
      <c r="C4" s="1">
        <v>1089</v>
      </c>
      <c r="D4" s="1">
        <v>2030</v>
      </c>
      <c r="E4" s="1">
        <v>2800</v>
      </c>
      <c r="F4" s="1"/>
      <c r="G4" s="1"/>
      <c r="H4" s="1"/>
    </row>
    <row r="5" spans="1:8" x14ac:dyDescent="0.3">
      <c r="A5" s="102" t="s">
        <v>253</v>
      </c>
      <c r="B5" s="98">
        <f>0.745699872*B7</f>
        <v>97.686683231999993</v>
      </c>
      <c r="C5" s="98">
        <f>0.745699872*C7</f>
        <v>167.7824712</v>
      </c>
      <c r="D5" s="1">
        <v>377</v>
      </c>
      <c r="E5" s="1">
        <v>710</v>
      </c>
      <c r="F5" s="1"/>
      <c r="G5" s="1"/>
      <c r="H5" s="1"/>
    </row>
    <row r="6" spans="1:8" x14ac:dyDescent="0.3">
      <c r="A6" s="102" t="s">
        <v>254</v>
      </c>
      <c r="B6" s="98">
        <f>0.745699872*B8</f>
        <v>92.466784128</v>
      </c>
      <c r="C6" s="98">
        <f>0.745699872*C8</f>
        <v>152.86847376</v>
      </c>
      <c r="D6" s="1">
        <v>342</v>
      </c>
      <c r="E6" s="1" t="s">
        <v>241</v>
      </c>
      <c r="F6" s="1"/>
      <c r="G6" s="1"/>
      <c r="H6" s="1"/>
    </row>
    <row r="7" spans="1:8" x14ac:dyDescent="0.3">
      <c r="A7" s="102" t="s">
        <v>255</v>
      </c>
      <c r="B7" s="1">
        <v>131</v>
      </c>
      <c r="C7" s="1">
        <v>225</v>
      </c>
      <c r="D7" s="1">
        <v>505</v>
      </c>
      <c r="E7" s="1">
        <v>952</v>
      </c>
      <c r="F7" s="1"/>
      <c r="G7" s="1"/>
      <c r="H7" s="1"/>
    </row>
    <row r="8" spans="1:8" x14ac:dyDescent="0.3">
      <c r="A8" s="102" t="s">
        <v>256</v>
      </c>
      <c r="B8" s="1">
        <v>124</v>
      </c>
      <c r="C8" s="1">
        <v>205</v>
      </c>
      <c r="D8" s="1">
        <v>459</v>
      </c>
      <c r="E8" s="1" t="s">
        <v>241</v>
      </c>
      <c r="F8" s="1"/>
      <c r="G8" s="1"/>
      <c r="H8" s="1"/>
    </row>
    <row r="9" spans="1:8" x14ac:dyDescent="0.3">
      <c r="A9" s="102" t="s">
        <v>257</v>
      </c>
      <c r="B9" s="1">
        <v>0.7</v>
      </c>
      <c r="C9" s="1">
        <v>0.7</v>
      </c>
      <c r="D9" s="1">
        <v>0.7</v>
      </c>
      <c r="E9" s="1">
        <v>0.7</v>
      </c>
      <c r="F9" s="1"/>
      <c r="G9" s="1"/>
      <c r="H9" s="1"/>
    </row>
    <row r="10" spans="1:8" x14ac:dyDescent="0.3">
      <c r="A10" s="102" t="s">
        <v>258</v>
      </c>
      <c r="B10" s="1">
        <v>7.67</v>
      </c>
      <c r="C10" s="1">
        <v>10.06</v>
      </c>
      <c r="D10" s="1">
        <v>11.28</v>
      </c>
      <c r="E10" s="1">
        <v>10.69</v>
      </c>
      <c r="F10" s="1"/>
      <c r="G10" s="1"/>
      <c r="H10" s="1"/>
    </row>
    <row r="11" spans="1:8" x14ac:dyDescent="0.3">
      <c r="A11" s="102" t="s">
        <v>259</v>
      </c>
      <c r="B11" s="1">
        <v>302</v>
      </c>
      <c r="C11" s="1">
        <v>396</v>
      </c>
      <c r="D11" s="1">
        <v>444</v>
      </c>
      <c r="E11" s="1">
        <v>421</v>
      </c>
      <c r="F11" s="1"/>
      <c r="G11" s="1"/>
      <c r="H11" s="1"/>
    </row>
    <row r="12" spans="1:8" x14ac:dyDescent="0.3">
      <c r="A12" s="102" t="s">
        <v>260</v>
      </c>
      <c r="B12" s="1" t="s">
        <v>261</v>
      </c>
      <c r="C12" s="1" t="s">
        <v>262</v>
      </c>
      <c r="D12" s="1" t="s">
        <v>263</v>
      </c>
      <c r="E12" s="1" t="s">
        <v>264</v>
      </c>
      <c r="F12" s="1"/>
      <c r="G12" s="1"/>
      <c r="H12" s="1"/>
    </row>
    <row r="13" spans="1:8" ht="15" thickBot="1" x14ac:dyDescent="0.35">
      <c r="A13" s="1"/>
      <c r="B13" s="1"/>
      <c r="C13" s="1"/>
      <c r="D13" s="1"/>
      <c r="E13" s="1"/>
      <c r="F13" s="1"/>
      <c r="G13" s="1"/>
      <c r="H13" s="1"/>
    </row>
    <row r="14" spans="1:8" ht="15" thickBot="1" x14ac:dyDescent="0.35">
      <c r="A14" s="252" t="s">
        <v>265</v>
      </c>
      <c r="B14" s="252"/>
      <c r="C14" s="252"/>
      <c r="D14" s="252"/>
      <c r="E14" s="252"/>
      <c r="F14" s="1"/>
      <c r="G14" s="1"/>
      <c r="H14" s="1"/>
    </row>
    <row r="15" spans="1:8" x14ac:dyDescent="0.3">
      <c r="A15" s="104" t="s">
        <v>266</v>
      </c>
      <c r="B15" s="98">
        <f>POWER(((B5*1000)^2)*(B9^2)*3.14*(B10^2)*(1.225/2),(1/3))/9.807</f>
        <v>824.69795411137261</v>
      </c>
      <c r="C15" s="98">
        <f t="shared" ref="C15:E15" si="0">POWER(((C5*1000)^2)*(C9^2)*3.14*(C10^2)*(1.225/2),(1/3))/9.807</f>
        <v>1417.2206661507339</v>
      </c>
      <c r="D15" s="98">
        <f t="shared" si="0"/>
        <v>2624.0658641511909</v>
      </c>
      <c r="E15" s="98">
        <f t="shared" si="0"/>
        <v>3860.9881410404801</v>
      </c>
      <c r="F15" s="1"/>
      <c r="G15" s="1"/>
      <c r="H15" s="1"/>
    </row>
    <row r="16" spans="1:8" ht="15" thickBot="1" x14ac:dyDescent="0.35">
      <c r="A16" s="105" t="s">
        <v>267</v>
      </c>
      <c r="B16" s="103">
        <f>B15/B4</f>
        <v>1.3258809551629784</v>
      </c>
      <c r="C16" s="103">
        <f t="shared" ref="C16:E16" si="1">C15/C4</f>
        <v>1.3013963876498933</v>
      </c>
      <c r="D16" s="103">
        <f t="shared" si="1"/>
        <v>1.2926432828330989</v>
      </c>
      <c r="E16" s="103">
        <f t="shared" si="1"/>
        <v>1.3789243360858858</v>
      </c>
      <c r="F16" s="1"/>
      <c r="G16" s="1"/>
      <c r="H16" s="1"/>
    </row>
    <row r="17" spans="1:8" x14ac:dyDescent="0.3">
      <c r="A17" s="1"/>
      <c r="B17" s="1"/>
      <c r="C17" s="1"/>
      <c r="D17" s="1"/>
      <c r="E17" s="1"/>
      <c r="F17" s="1"/>
      <c r="G17" s="1"/>
      <c r="H17" s="1"/>
    </row>
    <row r="18" spans="1:8" x14ac:dyDescent="0.3">
      <c r="A18" s="1"/>
      <c r="B18" s="1"/>
      <c r="C18" s="1"/>
      <c r="D18" s="1"/>
      <c r="E18" s="1"/>
      <c r="F18" s="1"/>
      <c r="G18" s="1"/>
      <c r="H18" s="1"/>
    </row>
    <row r="19" spans="1:8" ht="115.2" x14ac:dyDescent="0.3">
      <c r="A19" s="5" t="s">
        <v>268</v>
      </c>
      <c r="B19" s="106" t="s">
        <v>269</v>
      </c>
      <c r="C19" s="107" t="s">
        <v>270</v>
      </c>
      <c r="D19" s="107" t="s">
        <v>271</v>
      </c>
      <c r="E19" s="106" t="s">
        <v>272</v>
      </c>
      <c r="F19" s="107" t="s">
        <v>273</v>
      </c>
      <c r="G19" s="1"/>
      <c r="H19" s="1"/>
    </row>
    <row r="20" spans="1:8" x14ac:dyDescent="0.3">
      <c r="A20" s="1"/>
      <c r="B20" s="1"/>
      <c r="C20" s="1"/>
      <c r="D20" s="1"/>
      <c r="E20" s="1"/>
      <c r="F20" s="1"/>
      <c r="G20" s="1"/>
      <c r="H20" s="1"/>
    </row>
    <row r="21" spans="1:8" x14ac:dyDescent="0.3">
      <c r="A21" s="1"/>
      <c r="B21" s="1"/>
      <c r="C21" s="1"/>
      <c r="D21" s="1"/>
      <c r="E21" s="1"/>
      <c r="F21" s="1"/>
      <c r="G21" s="1"/>
      <c r="H21" s="1"/>
    </row>
    <row r="22" spans="1:8" x14ac:dyDescent="0.3">
      <c r="A22" s="1"/>
      <c r="B22" s="1"/>
      <c r="C22" s="1"/>
      <c r="D22" s="1"/>
      <c r="E22" s="1"/>
      <c r="F22" s="1"/>
      <c r="G22" s="1"/>
      <c r="H22" s="1"/>
    </row>
    <row r="23" spans="1:8" x14ac:dyDescent="0.3">
      <c r="A23" s="1"/>
      <c r="B23" s="1"/>
      <c r="C23" s="1"/>
      <c r="D23" s="1"/>
      <c r="E23" s="1"/>
      <c r="F23" s="1"/>
      <c r="G23" s="1"/>
      <c r="H23" s="1"/>
    </row>
    <row r="24" spans="1:8" x14ac:dyDescent="0.3">
      <c r="A24" s="1"/>
      <c r="B24" s="1"/>
      <c r="C24" s="1"/>
      <c r="D24" s="1"/>
      <c r="E24" s="1"/>
      <c r="F24" s="1"/>
      <c r="G24" s="1"/>
      <c r="H24" s="1"/>
    </row>
    <row r="25" spans="1:8" x14ac:dyDescent="0.3">
      <c r="A25" s="1"/>
      <c r="B25" s="1"/>
      <c r="C25" s="1"/>
      <c r="D25" s="1"/>
      <c r="E25" s="1"/>
      <c r="F25" s="1"/>
      <c r="G25" s="1"/>
      <c r="H25" s="1"/>
    </row>
    <row r="26" spans="1:8" x14ac:dyDescent="0.3">
      <c r="A26" s="1"/>
      <c r="B26" s="1"/>
      <c r="C26" s="1"/>
      <c r="D26" s="1"/>
      <c r="E26" s="1"/>
      <c r="F26" s="1"/>
      <c r="G26" s="1"/>
      <c r="H26" s="1"/>
    </row>
    <row r="27" spans="1:8" x14ac:dyDescent="0.3">
      <c r="A27" s="1"/>
      <c r="B27" s="1"/>
      <c r="C27" s="1"/>
      <c r="D27" s="1"/>
      <c r="E27" s="1"/>
      <c r="F27" s="1"/>
      <c r="G27" s="1"/>
      <c r="H27" s="1"/>
    </row>
    <row r="28" spans="1:8" x14ac:dyDescent="0.3">
      <c r="A28" s="1"/>
      <c r="B28" s="1"/>
      <c r="C28" s="1"/>
      <c r="D28" s="1"/>
      <c r="E28" s="1"/>
      <c r="F28" s="1"/>
      <c r="G28" s="1"/>
      <c r="H28" s="1"/>
    </row>
    <row r="29" spans="1:8" x14ac:dyDescent="0.3">
      <c r="A29" s="1"/>
      <c r="B29" s="1"/>
      <c r="C29" s="1"/>
      <c r="D29" s="1"/>
      <c r="E29" s="1"/>
    </row>
    <row r="30" spans="1:8" x14ac:dyDescent="0.3">
      <c r="A30" s="1"/>
      <c r="B30" s="1"/>
      <c r="C30" s="1"/>
      <c r="D30" s="1"/>
      <c r="E30" s="1"/>
    </row>
    <row r="31" spans="1:8" x14ac:dyDescent="0.3">
      <c r="A31" s="1"/>
      <c r="B31" s="1"/>
      <c r="C31" s="1"/>
      <c r="D31" s="1"/>
      <c r="E31" s="1"/>
    </row>
    <row r="32" spans="1:8" x14ac:dyDescent="0.3">
      <c r="A32" s="1"/>
      <c r="B32" s="1"/>
      <c r="C32" s="1"/>
      <c r="D32" s="1"/>
      <c r="E32" s="1"/>
    </row>
    <row r="33" spans="1:5" x14ac:dyDescent="0.3">
      <c r="A33" s="1"/>
      <c r="B33" s="1"/>
      <c r="C33" s="1"/>
      <c r="D33" s="1"/>
      <c r="E33" s="1"/>
    </row>
  </sheetData>
  <mergeCells count="2">
    <mergeCell ref="A1:E1"/>
    <mergeCell ref="A14:E14"/>
  </mergeCells>
  <phoneticPr fontId="13" type="noConversion"/>
  <hyperlinks>
    <hyperlink ref="B19" r:id="rId1" xr:uid="{A78970AB-115A-4CC5-9B1D-EC88388CFFDA}"/>
    <hyperlink ref="C19" r:id="rId2" xr:uid="{A91786B0-BBB9-4948-BE3D-84E1FEB0A1C8}"/>
    <hyperlink ref="D19" r:id="rId3" xr:uid="{A1100C28-F103-4077-8E63-8727E0C88BF4}"/>
    <hyperlink ref="E19" r:id="rId4" xr:uid="{65B9E3A6-42B1-48F0-AC0F-0FE11863D348}"/>
    <hyperlink ref="F19" r:id="rId5" xr:uid="{3ED233C6-9D0B-4112-A684-CC134D445AA3}"/>
  </hyperlinks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3B0311-386F-49F0-918D-EDA449842DB0}">
  <dimension ref="A1:BI1183"/>
  <sheetViews>
    <sheetView topLeftCell="H1" zoomScale="80" zoomScaleNormal="80" workbookViewId="0">
      <selection activeCell="AD31" sqref="AD31"/>
    </sheetView>
  </sheetViews>
  <sheetFormatPr defaultRowHeight="14.4" x14ac:dyDescent="0.3"/>
  <cols>
    <col min="1" max="1" width="13.33203125" customWidth="1"/>
    <col min="7" max="7" width="12.109375" customWidth="1"/>
    <col min="9" max="9" width="15.44140625" customWidth="1"/>
    <col min="13" max="13" width="9.33203125" bestFit="1" customWidth="1"/>
    <col min="23" max="23" width="14.88671875" customWidth="1"/>
    <col min="31" max="31" width="14.109375" customWidth="1"/>
    <col min="39" max="39" width="15" customWidth="1"/>
    <col min="41" max="41" width="11.88671875" bestFit="1" customWidth="1"/>
    <col min="46" max="46" width="12.109375" bestFit="1" customWidth="1"/>
  </cols>
  <sheetData>
    <row r="1" spans="1:61" ht="18" x14ac:dyDescent="0.35">
      <c r="A1" s="186" t="s">
        <v>0</v>
      </c>
      <c r="B1" s="186"/>
      <c r="C1" s="186"/>
      <c r="D1" s="186"/>
      <c r="E1" s="186"/>
      <c r="F1" s="7"/>
      <c r="AQ1" t="s">
        <v>33</v>
      </c>
      <c r="AR1" t="s">
        <v>34</v>
      </c>
      <c r="AS1" t="s">
        <v>35</v>
      </c>
      <c r="AT1" t="s">
        <v>36</v>
      </c>
      <c r="AU1" t="s">
        <v>37</v>
      </c>
      <c r="AV1" t="s">
        <v>38</v>
      </c>
      <c r="AW1" t="s">
        <v>39</v>
      </c>
      <c r="AX1" t="s">
        <v>40</v>
      </c>
      <c r="AY1" t="s">
        <v>41</v>
      </c>
      <c r="AZ1" t="s">
        <v>42</v>
      </c>
      <c r="BA1" t="s">
        <v>43</v>
      </c>
      <c r="BB1" t="s">
        <v>44</v>
      </c>
      <c r="BC1" t="s">
        <v>45</v>
      </c>
      <c r="BD1" t="s">
        <v>46</v>
      </c>
      <c r="BE1" t="s">
        <v>47</v>
      </c>
      <c r="BF1" t="s">
        <v>48</v>
      </c>
      <c r="BG1" t="s">
        <v>49</v>
      </c>
      <c r="BH1" t="s">
        <v>50</v>
      </c>
      <c r="BI1" t="s">
        <v>51</v>
      </c>
    </row>
    <row r="2" spans="1:61" x14ac:dyDescent="0.3">
      <c r="J2" s="1" t="s">
        <v>52</v>
      </c>
      <c r="K2" s="1" t="s">
        <v>53</v>
      </c>
      <c r="L2" s="1" t="s">
        <v>54</v>
      </c>
      <c r="M2" s="1" t="s">
        <v>55</v>
      </c>
      <c r="N2" t="s">
        <v>56</v>
      </c>
    </row>
    <row r="3" spans="1:61" x14ac:dyDescent="0.3">
      <c r="J3">
        <v>0.10290000000000001</v>
      </c>
      <c r="K3">
        <v>0.29833999999999999</v>
      </c>
      <c r="L3">
        <v>25.549600000000002</v>
      </c>
      <c r="M3">
        <f t="shared" ref="M3:M33" si="0">J3/$J$33</f>
        <v>0.11909722222222223</v>
      </c>
      <c r="N3">
        <f>0.75*PI()*J33*2*TAN(L26*PI()/180)*39.37</f>
        <v>12.35598825943733</v>
      </c>
    </row>
    <row r="4" spans="1:61" x14ac:dyDescent="0.3">
      <c r="J4">
        <v>0.12870000000000001</v>
      </c>
      <c r="K4">
        <v>0.24412</v>
      </c>
      <c r="L4">
        <v>21.6052</v>
      </c>
      <c r="M4">
        <f t="shared" si="0"/>
        <v>0.14895833333333333</v>
      </c>
    </row>
    <row r="5" spans="1:61" x14ac:dyDescent="0.3">
      <c r="J5">
        <v>0.1545</v>
      </c>
      <c r="K5">
        <v>0.20699999999999999</v>
      </c>
      <c r="L5">
        <v>18.840699999999998</v>
      </c>
      <c r="M5">
        <f t="shared" si="0"/>
        <v>0.17881944444444445</v>
      </c>
    </row>
    <row r="6" spans="1:61" x14ac:dyDescent="0.3">
      <c r="I6" s="2"/>
      <c r="J6">
        <v>0.18029999999999999</v>
      </c>
      <c r="K6">
        <v>0.18009</v>
      </c>
      <c r="L6">
        <v>16.783100000000001</v>
      </c>
      <c r="M6">
        <f t="shared" si="0"/>
        <v>0.20868055555555554</v>
      </c>
    </row>
    <row r="7" spans="1:61" x14ac:dyDescent="0.3">
      <c r="J7">
        <v>0.20610000000000001</v>
      </c>
      <c r="K7">
        <v>0.15972</v>
      </c>
      <c r="L7">
        <v>15.1774</v>
      </c>
      <c r="M7">
        <f t="shared" si="0"/>
        <v>0.23854166666666668</v>
      </c>
    </row>
    <row r="8" spans="1:61" x14ac:dyDescent="0.3">
      <c r="J8">
        <v>0.2319</v>
      </c>
      <c r="K8">
        <v>0.14380000000000001</v>
      </c>
      <c r="L8">
        <v>13.8751</v>
      </c>
      <c r="M8">
        <f t="shared" si="0"/>
        <v>0.26840277777777777</v>
      </c>
    </row>
    <row r="9" spans="1:61" x14ac:dyDescent="0.3">
      <c r="J9">
        <v>0.25769999999999998</v>
      </c>
      <c r="K9">
        <v>0.13103000000000001</v>
      </c>
      <c r="L9">
        <v>12.784000000000001</v>
      </c>
      <c r="M9">
        <f t="shared" si="0"/>
        <v>0.29826388888888888</v>
      </c>
    </row>
    <row r="10" spans="1:61" x14ac:dyDescent="0.3">
      <c r="J10">
        <v>0.28349999999999997</v>
      </c>
      <c r="K10">
        <v>0.12057</v>
      </c>
      <c r="L10">
        <v>11.843999999999999</v>
      </c>
      <c r="M10">
        <f t="shared" si="0"/>
        <v>0.328125</v>
      </c>
    </row>
    <row r="11" spans="1:61" x14ac:dyDescent="0.3">
      <c r="J11">
        <v>0.30930000000000002</v>
      </c>
      <c r="K11">
        <v>0.11185</v>
      </c>
      <c r="L11">
        <v>11.0136</v>
      </c>
      <c r="M11">
        <f t="shared" si="0"/>
        <v>0.35798611111111112</v>
      </c>
    </row>
    <row r="12" spans="1:61" x14ac:dyDescent="0.3">
      <c r="J12">
        <v>0.33510000000000001</v>
      </c>
      <c r="K12">
        <v>0.10449</v>
      </c>
      <c r="L12">
        <v>10.263400000000001</v>
      </c>
      <c r="M12">
        <f t="shared" si="0"/>
        <v>0.38784722222222223</v>
      </c>
    </row>
    <row r="13" spans="1:61" x14ac:dyDescent="0.3">
      <c r="J13">
        <v>0.3609</v>
      </c>
      <c r="K13" s="4">
        <v>9.8193000000000003E-2</v>
      </c>
      <c r="L13">
        <v>9.5709</v>
      </c>
      <c r="M13">
        <f t="shared" si="0"/>
        <v>0.41770833333333335</v>
      </c>
    </row>
    <row r="14" spans="1:61" x14ac:dyDescent="0.3">
      <c r="J14">
        <v>0.38669999999999999</v>
      </c>
      <c r="K14" s="4">
        <v>9.2753000000000002E-2</v>
      </c>
      <c r="L14">
        <v>8.9182000000000006</v>
      </c>
      <c r="M14">
        <f t="shared" si="0"/>
        <v>0.44756944444444441</v>
      </c>
    </row>
    <row r="15" spans="1:61" x14ac:dyDescent="0.3">
      <c r="J15">
        <v>0.41249999999999998</v>
      </c>
      <c r="K15" s="4">
        <v>8.8012000000000007E-2</v>
      </c>
      <c r="L15">
        <v>8.2896999999999998</v>
      </c>
      <c r="M15">
        <f t="shared" si="0"/>
        <v>0.47743055555555552</v>
      </c>
    </row>
    <row r="16" spans="1:61" x14ac:dyDescent="0.3">
      <c r="J16">
        <v>0.43830000000000002</v>
      </c>
      <c r="K16" s="4">
        <v>8.3847000000000005E-2</v>
      </c>
      <c r="L16">
        <v>7.6696999999999997</v>
      </c>
      <c r="M16">
        <f t="shared" si="0"/>
        <v>0.5072916666666667</v>
      </c>
    </row>
    <row r="17" spans="1:13" x14ac:dyDescent="0.3">
      <c r="J17">
        <v>0.46410000000000001</v>
      </c>
      <c r="K17" s="4">
        <v>8.0165E-2</v>
      </c>
      <c r="L17">
        <v>7.04</v>
      </c>
      <c r="M17">
        <f t="shared" si="0"/>
        <v>0.53715277777777781</v>
      </c>
    </row>
    <row r="18" spans="1:13" x14ac:dyDescent="0.3">
      <c r="J18">
        <v>0.4899</v>
      </c>
      <c r="K18" s="4">
        <v>7.6888999999999999E-2</v>
      </c>
      <c r="L18">
        <v>6.3719999999999999</v>
      </c>
      <c r="M18">
        <f t="shared" si="0"/>
        <v>0.56701388888888893</v>
      </c>
    </row>
    <row r="19" spans="1:13" x14ac:dyDescent="0.3">
      <c r="J19">
        <v>0.51570000000000005</v>
      </c>
      <c r="K19" s="4">
        <v>7.3960999999999999E-2</v>
      </c>
      <c r="L19">
        <v>5.6253000000000002</v>
      </c>
      <c r="M19">
        <f t="shared" si="0"/>
        <v>0.59687500000000004</v>
      </c>
    </row>
    <row r="20" spans="1:13" x14ac:dyDescent="0.3">
      <c r="J20">
        <v>0.54149999999999998</v>
      </c>
      <c r="K20" s="4">
        <v>7.1329000000000004E-2</v>
      </c>
      <c r="L20">
        <v>5.4067999999999996</v>
      </c>
      <c r="M20">
        <f t="shared" si="0"/>
        <v>0.62673611111111105</v>
      </c>
    </row>
    <row r="21" spans="1:13" x14ac:dyDescent="0.3">
      <c r="J21">
        <v>0.56730000000000003</v>
      </c>
      <c r="K21" s="4">
        <v>6.8951999999999999E-2</v>
      </c>
      <c r="L21">
        <v>5.2065000000000001</v>
      </c>
      <c r="M21">
        <f t="shared" si="0"/>
        <v>0.65659722222222228</v>
      </c>
    </row>
    <row r="22" spans="1:13" x14ac:dyDescent="0.3">
      <c r="J22">
        <v>0.59309999999999996</v>
      </c>
      <c r="K22" s="4">
        <v>6.6794000000000006E-2</v>
      </c>
      <c r="L22">
        <v>5.0220000000000002</v>
      </c>
      <c r="M22">
        <f t="shared" si="0"/>
        <v>0.68645833333333328</v>
      </c>
    </row>
    <row r="23" spans="1:13" x14ac:dyDescent="0.3">
      <c r="J23">
        <v>0.61890000000000001</v>
      </c>
      <c r="K23" s="4">
        <v>6.4820000000000003E-2</v>
      </c>
      <c r="L23">
        <v>4.8514999999999997</v>
      </c>
      <c r="M23">
        <f t="shared" si="0"/>
        <v>0.71631944444444451</v>
      </c>
    </row>
    <row r="24" spans="1:13" x14ac:dyDescent="0.3">
      <c r="J24">
        <v>0.64470000000000005</v>
      </c>
      <c r="K24" s="4">
        <v>6.2992999999999993E-2</v>
      </c>
      <c r="L24">
        <v>4.6931000000000003</v>
      </c>
      <c r="M24">
        <f t="shared" si="0"/>
        <v>0.74618055555555562</v>
      </c>
    </row>
    <row r="25" spans="1:13" x14ac:dyDescent="0.3">
      <c r="J25">
        <v>0.67049999999999998</v>
      </c>
      <c r="K25" s="4">
        <v>6.1265E-2</v>
      </c>
      <c r="L25">
        <v>4.5456000000000003</v>
      </c>
      <c r="M25">
        <f t="shared" si="0"/>
        <v>0.77604166666666663</v>
      </c>
    </row>
    <row r="26" spans="1:13" x14ac:dyDescent="0.3">
      <c r="J26">
        <v>0.69630000000000003</v>
      </c>
      <c r="K26" s="4">
        <v>5.9568999999999997E-2</v>
      </c>
      <c r="L26">
        <v>4.4077999999999999</v>
      </c>
      <c r="M26">
        <f t="shared" si="0"/>
        <v>0.80590277777777786</v>
      </c>
    </row>
    <row r="27" spans="1:13" x14ac:dyDescent="0.3">
      <c r="J27">
        <v>0.72209999999999996</v>
      </c>
      <c r="K27" s="4">
        <v>5.7787999999999999E-2</v>
      </c>
      <c r="L27">
        <v>4.2785000000000002</v>
      </c>
      <c r="M27">
        <f t="shared" si="0"/>
        <v>0.83576388888888886</v>
      </c>
    </row>
    <row r="28" spans="1:13" x14ac:dyDescent="0.3">
      <c r="J28">
        <v>0.74790000000000001</v>
      </c>
      <c r="K28" s="4">
        <v>5.5717000000000003E-2</v>
      </c>
      <c r="L28">
        <v>4.1569000000000003</v>
      </c>
      <c r="M28">
        <f t="shared" si="0"/>
        <v>0.86562499999999998</v>
      </c>
    </row>
    <row r="29" spans="1:13" x14ac:dyDescent="0.3">
      <c r="A29" t="s">
        <v>57</v>
      </c>
      <c r="J29">
        <v>0.77370000000000005</v>
      </c>
      <c r="K29" s="4">
        <v>5.2963000000000003E-2</v>
      </c>
      <c r="L29">
        <v>4.0423</v>
      </c>
      <c r="M29">
        <f t="shared" si="0"/>
        <v>0.8954861111111112</v>
      </c>
    </row>
    <row r="30" spans="1:13" x14ac:dyDescent="0.3">
      <c r="J30">
        <v>0.79949999999999999</v>
      </c>
      <c r="K30" s="4">
        <v>4.8763000000000001E-2</v>
      </c>
      <c r="L30">
        <v>3.9339</v>
      </c>
      <c r="M30">
        <f t="shared" si="0"/>
        <v>0.92534722222222221</v>
      </c>
    </row>
    <row r="31" spans="1:13" x14ac:dyDescent="0.3">
      <c r="J31">
        <v>0.82530000000000003</v>
      </c>
      <c r="K31" s="4">
        <v>4.1500000000000002E-2</v>
      </c>
      <c r="L31">
        <v>3.8311999999999999</v>
      </c>
      <c r="M31">
        <f t="shared" si="0"/>
        <v>0.95520833333333344</v>
      </c>
    </row>
    <row r="32" spans="1:13" x14ac:dyDescent="0.3">
      <c r="J32">
        <v>0.85109999999999997</v>
      </c>
      <c r="K32" s="4">
        <v>2.6439000000000001E-2</v>
      </c>
      <c r="L32">
        <v>3.7336999999999998</v>
      </c>
      <c r="M32">
        <f t="shared" si="0"/>
        <v>0.98506944444444444</v>
      </c>
    </row>
    <row r="33" spans="1:14" x14ac:dyDescent="0.3">
      <c r="J33">
        <v>0.86399999999999999</v>
      </c>
      <c r="K33" s="4">
        <v>1.5984999999999999E-2</v>
      </c>
      <c r="L33">
        <v>3.6869000000000001</v>
      </c>
      <c r="M33">
        <f t="shared" si="0"/>
        <v>1</v>
      </c>
    </row>
    <row r="35" spans="1:14" x14ac:dyDescent="0.3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</row>
    <row r="36" spans="1:14" ht="18" x14ac:dyDescent="0.35">
      <c r="A36" s="179" t="s">
        <v>4</v>
      </c>
      <c r="B36" s="179"/>
      <c r="C36" s="179"/>
      <c r="D36" s="179"/>
      <c r="E36" s="179"/>
      <c r="F36" s="179"/>
      <c r="G36" s="179"/>
      <c r="H36" s="179"/>
      <c r="I36" s="7"/>
    </row>
    <row r="37" spans="1:14" x14ac:dyDescent="0.3">
      <c r="J37" s="1" t="s">
        <v>52</v>
      </c>
      <c r="K37" s="1" t="s">
        <v>53</v>
      </c>
      <c r="L37" s="1" t="s">
        <v>54</v>
      </c>
      <c r="M37" s="1" t="s">
        <v>55</v>
      </c>
      <c r="N37" t="s">
        <v>56</v>
      </c>
    </row>
    <row r="38" spans="1:14" x14ac:dyDescent="0.3">
      <c r="J38" s="4">
        <v>6.9000000000000006E-2</v>
      </c>
      <c r="K38">
        <v>0.94091000000000002</v>
      </c>
      <c r="L38">
        <v>45.607300000000002</v>
      </c>
      <c r="M38" s="4">
        <f t="shared" ref="M38:M68" si="1">J38/$J$68</f>
        <v>0.11500000000000002</v>
      </c>
      <c r="N38">
        <f>0.75*PI()*J68*2*TAN(L61*PI()/180)*39.37</f>
        <v>17.194043196322575</v>
      </c>
    </row>
    <row r="39" spans="1:14" x14ac:dyDescent="0.3">
      <c r="J39" s="4">
        <v>8.6999999999999994E-2</v>
      </c>
      <c r="K39">
        <v>0.78537999999999997</v>
      </c>
      <c r="L39">
        <v>39.151499999999999</v>
      </c>
      <c r="M39" s="4">
        <f t="shared" si="1"/>
        <v>0.14499999999999999</v>
      </c>
    </row>
    <row r="40" spans="1:14" x14ac:dyDescent="0.3">
      <c r="J40">
        <v>0.105</v>
      </c>
      <c r="K40">
        <v>0.67532000000000003</v>
      </c>
      <c r="L40">
        <v>34.269500000000001</v>
      </c>
      <c r="M40" s="4">
        <f t="shared" si="1"/>
        <v>0.17499999999999999</v>
      </c>
    </row>
    <row r="41" spans="1:14" x14ac:dyDescent="0.3">
      <c r="J41">
        <v>0.123</v>
      </c>
      <c r="K41">
        <v>0.59316999999999998</v>
      </c>
      <c r="L41">
        <v>30.486999999999998</v>
      </c>
      <c r="M41" s="4">
        <f t="shared" si="1"/>
        <v>0.20500000000000002</v>
      </c>
    </row>
    <row r="42" spans="1:14" x14ac:dyDescent="0.3">
      <c r="J42">
        <v>0.14099999999999999</v>
      </c>
      <c r="K42">
        <v>0.52958000000000005</v>
      </c>
      <c r="L42">
        <v>27.484300000000001</v>
      </c>
      <c r="M42" s="4">
        <f t="shared" si="1"/>
        <v>0.23499999999999999</v>
      </c>
      <c r="N42" s="2"/>
    </row>
    <row r="43" spans="1:14" x14ac:dyDescent="0.3">
      <c r="J43">
        <v>0.159</v>
      </c>
      <c r="K43">
        <v>0.47900999999999999</v>
      </c>
      <c r="L43">
        <v>25.046199999999999</v>
      </c>
      <c r="M43" s="4">
        <f t="shared" si="1"/>
        <v>0.26500000000000001</v>
      </c>
    </row>
    <row r="44" spans="1:14" x14ac:dyDescent="0.3">
      <c r="J44">
        <v>0.17699999999999999</v>
      </c>
      <c r="K44">
        <v>0.43791000000000002</v>
      </c>
      <c r="L44">
        <v>23.0261</v>
      </c>
      <c r="M44" s="4">
        <f t="shared" si="1"/>
        <v>0.29499999999999998</v>
      </c>
    </row>
    <row r="45" spans="1:14" x14ac:dyDescent="0.3">
      <c r="J45">
        <v>0.19500000000000001</v>
      </c>
      <c r="K45">
        <v>0.40389999999999998</v>
      </c>
      <c r="L45">
        <v>21.321999999999999</v>
      </c>
      <c r="M45" s="4">
        <f t="shared" si="1"/>
        <v>0.32500000000000001</v>
      </c>
    </row>
    <row r="46" spans="1:14" x14ac:dyDescent="0.3">
      <c r="J46">
        <v>0.21299999999999999</v>
      </c>
      <c r="K46">
        <v>0.37534000000000001</v>
      </c>
      <c r="L46">
        <v>19.8612</v>
      </c>
      <c r="M46" s="4">
        <f t="shared" si="1"/>
        <v>0.35499999999999998</v>
      </c>
    </row>
    <row r="47" spans="1:14" x14ac:dyDescent="0.3">
      <c r="J47">
        <v>0.23100000000000001</v>
      </c>
      <c r="K47">
        <v>0.35102</v>
      </c>
      <c r="L47">
        <v>18.590900000000001</v>
      </c>
      <c r="M47" s="4">
        <f t="shared" si="1"/>
        <v>0.38500000000000001</v>
      </c>
    </row>
    <row r="48" spans="1:14" x14ac:dyDescent="0.3">
      <c r="J48">
        <v>0.249</v>
      </c>
      <c r="K48">
        <v>0.3301</v>
      </c>
      <c r="L48">
        <v>17.471900000000002</v>
      </c>
      <c r="M48" s="4">
        <f t="shared" si="1"/>
        <v>0.41500000000000004</v>
      </c>
    </row>
    <row r="49" spans="1:13" x14ac:dyDescent="0.3">
      <c r="J49">
        <v>0.26700000000000002</v>
      </c>
      <c r="K49">
        <v>0.31190000000000001</v>
      </c>
      <c r="L49">
        <v>16.474499999999999</v>
      </c>
      <c r="M49" s="4">
        <f t="shared" si="1"/>
        <v>0.44500000000000006</v>
      </c>
    </row>
    <row r="50" spans="1:13" x14ac:dyDescent="0.3">
      <c r="J50">
        <v>0.28499999999999998</v>
      </c>
      <c r="K50">
        <v>0.29593000000000003</v>
      </c>
      <c r="L50">
        <v>15.576000000000001</v>
      </c>
      <c r="M50" s="4">
        <f t="shared" si="1"/>
        <v>0.47499999999999998</v>
      </c>
    </row>
    <row r="51" spans="1:13" x14ac:dyDescent="0.3">
      <c r="J51">
        <v>0.30299999999999999</v>
      </c>
      <c r="K51">
        <v>0.28178999999999998</v>
      </c>
      <c r="L51">
        <v>14.7583</v>
      </c>
      <c r="M51" s="4">
        <f t="shared" si="1"/>
        <v>0.505</v>
      </c>
    </row>
    <row r="52" spans="1:13" x14ac:dyDescent="0.3">
      <c r="J52">
        <v>0.32100000000000001</v>
      </c>
      <c r="K52">
        <v>0.26913999999999999</v>
      </c>
      <c r="L52">
        <v>14.007300000000001</v>
      </c>
      <c r="M52" s="4">
        <f t="shared" si="1"/>
        <v>0.53500000000000003</v>
      </c>
    </row>
    <row r="53" spans="1:13" x14ac:dyDescent="0.3">
      <c r="J53">
        <v>0.33900000000000002</v>
      </c>
      <c r="K53">
        <v>0.25773000000000001</v>
      </c>
      <c r="L53">
        <v>13.311400000000001</v>
      </c>
      <c r="M53" s="4">
        <f t="shared" si="1"/>
        <v>0.56500000000000006</v>
      </c>
    </row>
    <row r="54" spans="1:13" x14ac:dyDescent="0.3">
      <c r="J54">
        <v>0.35699999999999998</v>
      </c>
      <c r="K54">
        <v>0.24732999999999999</v>
      </c>
      <c r="L54">
        <v>12.661</v>
      </c>
      <c r="M54" s="4">
        <f t="shared" si="1"/>
        <v>0.59499999999999997</v>
      </c>
    </row>
    <row r="55" spans="1:13" x14ac:dyDescent="0.3">
      <c r="J55">
        <v>0.375</v>
      </c>
      <c r="K55">
        <v>0.23773</v>
      </c>
      <c r="L55">
        <v>12.0479</v>
      </c>
      <c r="M55" s="4">
        <f t="shared" si="1"/>
        <v>0.625</v>
      </c>
    </row>
    <row r="56" spans="1:13" x14ac:dyDescent="0.3">
      <c r="A56" t="s">
        <v>58</v>
      </c>
      <c r="J56">
        <v>0.39300000000000002</v>
      </c>
      <c r="K56">
        <v>0.22874</v>
      </c>
      <c r="L56">
        <v>11.465299999999999</v>
      </c>
      <c r="M56" s="4">
        <f t="shared" si="1"/>
        <v>0.65500000000000003</v>
      </c>
    </row>
    <row r="57" spans="1:13" x14ac:dyDescent="0.3">
      <c r="J57">
        <v>0.41099999999999998</v>
      </c>
      <c r="K57">
        <v>0.22015999999999999</v>
      </c>
      <c r="L57">
        <v>10.906499999999999</v>
      </c>
      <c r="M57" s="4">
        <f t="shared" si="1"/>
        <v>0.68499999999999994</v>
      </c>
    </row>
    <row r="58" spans="1:13" x14ac:dyDescent="0.3">
      <c r="J58">
        <v>0.42899999999999999</v>
      </c>
      <c r="K58">
        <v>0.21179999999999999</v>
      </c>
      <c r="L58">
        <v>10.365600000000001</v>
      </c>
      <c r="M58" s="4">
        <f t="shared" si="1"/>
        <v>0.71499999999999997</v>
      </c>
    </row>
    <row r="59" spans="1:13" x14ac:dyDescent="0.3">
      <c r="J59">
        <v>0.44700000000000001</v>
      </c>
      <c r="K59">
        <v>0.20341000000000001</v>
      </c>
      <c r="L59">
        <v>9.8361999999999998</v>
      </c>
      <c r="M59" s="4">
        <f t="shared" si="1"/>
        <v>0.745</v>
      </c>
    </row>
    <row r="60" spans="1:13" x14ac:dyDescent="0.3">
      <c r="J60">
        <v>0.46500000000000002</v>
      </c>
      <c r="K60">
        <v>0.19472999999999999</v>
      </c>
      <c r="L60">
        <v>9.3109999999999999</v>
      </c>
      <c r="M60" s="4">
        <f t="shared" si="1"/>
        <v>0.77500000000000002</v>
      </c>
    </row>
    <row r="61" spans="1:13" x14ac:dyDescent="0.3">
      <c r="J61">
        <v>0.48299999999999998</v>
      </c>
      <c r="K61">
        <v>0.18542</v>
      </c>
      <c r="L61">
        <v>8.7805999999999997</v>
      </c>
      <c r="M61" s="4">
        <f t="shared" si="1"/>
        <v>0.80500000000000005</v>
      </c>
    </row>
    <row r="62" spans="1:13" x14ac:dyDescent="0.3">
      <c r="J62">
        <v>0.501</v>
      </c>
      <c r="K62">
        <v>0.17502999999999999</v>
      </c>
      <c r="L62">
        <v>8.2299000000000007</v>
      </c>
      <c r="M62" s="4">
        <f t="shared" si="1"/>
        <v>0.83500000000000008</v>
      </c>
    </row>
    <row r="63" spans="1:13" x14ac:dyDescent="0.3">
      <c r="J63">
        <v>0.51900000000000002</v>
      </c>
      <c r="K63">
        <v>0.16295000000000001</v>
      </c>
      <c r="L63">
        <v>7.6801000000000004</v>
      </c>
      <c r="M63" s="4">
        <f t="shared" si="1"/>
        <v>0.8650000000000001</v>
      </c>
    </row>
    <row r="64" spans="1:13" x14ac:dyDescent="0.3">
      <c r="J64">
        <v>0.53700000000000003</v>
      </c>
      <c r="K64">
        <v>0.14829999999999999</v>
      </c>
      <c r="L64">
        <v>7.4484000000000004</v>
      </c>
      <c r="M64" s="4">
        <f t="shared" si="1"/>
        <v>0.89500000000000013</v>
      </c>
    </row>
    <row r="65" spans="1:14" x14ac:dyDescent="0.3">
      <c r="J65">
        <v>0.55500000000000005</v>
      </c>
      <c r="K65">
        <v>0.12961</v>
      </c>
      <c r="L65">
        <v>7.2304000000000004</v>
      </c>
      <c r="M65" s="4">
        <f t="shared" si="1"/>
        <v>0.92500000000000016</v>
      </c>
    </row>
    <row r="66" spans="1:14" x14ac:dyDescent="0.3">
      <c r="J66">
        <v>0.57299999999999995</v>
      </c>
      <c r="K66">
        <v>0.10397000000000001</v>
      </c>
      <c r="L66">
        <v>7.0248999999999997</v>
      </c>
      <c r="M66" s="4">
        <f t="shared" si="1"/>
        <v>0.95499999999999996</v>
      </c>
    </row>
    <row r="67" spans="1:14" x14ac:dyDescent="0.3">
      <c r="J67">
        <v>0.59099999999999997</v>
      </c>
      <c r="K67" s="4">
        <v>6.2224000000000002E-2</v>
      </c>
      <c r="L67">
        <v>6.8307000000000002</v>
      </c>
      <c r="M67" s="4">
        <f t="shared" si="1"/>
        <v>0.98499999999999999</v>
      </c>
    </row>
    <row r="68" spans="1:14" x14ac:dyDescent="0.3">
      <c r="J68">
        <v>0.6</v>
      </c>
      <c r="K68" s="4">
        <v>3.5309E-2</v>
      </c>
      <c r="L68" s="2">
        <v>6.7378999999999998</v>
      </c>
      <c r="M68" s="4">
        <f t="shared" si="1"/>
        <v>1</v>
      </c>
    </row>
    <row r="70" spans="1:14" x14ac:dyDescent="0.3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</row>
    <row r="71" spans="1:14" ht="18" x14ac:dyDescent="0.35">
      <c r="A71" s="179" t="s">
        <v>7</v>
      </c>
      <c r="B71" s="179"/>
      <c r="C71" s="179"/>
      <c r="D71" s="179"/>
      <c r="E71" s="179"/>
      <c r="F71" s="179"/>
      <c r="G71" s="179"/>
      <c r="H71" s="7"/>
    </row>
    <row r="72" spans="1:14" x14ac:dyDescent="0.3">
      <c r="J72" s="1" t="s">
        <v>52</v>
      </c>
      <c r="K72" s="1" t="s">
        <v>53</v>
      </c>
      <c r="L72" s="1" t="s">
        <v>54</v>
      </c>
      <c r="M72" s="1" t="s">
        <v>55</v>
      </c>
      <c r="N72" t="s">
        <v>56</v>
      </c>
    </row>
    <row r="73" spans="1:14" x14ac:dyDescent="0.3">
      <c r="J73" s="4">
        <v>6.9000000000000006E-2</v>
      </c>
      <c r="K73">
        <v>0.56415000000000004</v>
      </c>
      <c r="L73">
        <v>44.961100000000002</v>
      </c>
      <c r="M73" s="4">
        <f t="shared" ref="M73:M103" si="2">J73/$J$103</f>
        <v>0.11500000000000002</v>
      </c>
      <c r="N73" s="2">
        <f>0.75*PI()*J103*2*TAN(L96*PI()/180)*39.37</f>
        <v>16.881077586889226</v>
      </c>
    </row>
    <row r="74" spans="1:14" x14ac:dyDescent="0.3">
      <c r="J74" s="4">
        <v>8.6999999999999994E-2</v>
      </c>
      <c r="K74">
        <v>0.48066999999999999</v>
      </c>
      <c r="L74">
        <v>38.5458</v>
      </c>
      <c r="M74" s="4">
        <f t="shared" si="2"/>
        <v>0.14499999999999999</v>
      </c>
    </row>
    <row r="75" spans="1:14" x14ac:dyDescent="0.3">
      <c r="J75">
        <v>0.105</v>
      </c>
      <c r="K75">
        <v>0.41824</v>
      </c>
      <c r="L75">
        <v>33.713799999999999</v>
      </c>
      <c r="M75" s="4">
        <f t="shared" si="2"/>
        <v>0.17499999999999999</v>
      </c>
    </row>
    <row r="76" spans="1:14" x14ac:dyDescent="0.3">
      <c r="J76">
        <v>0.123</v>
      </c>
      <c r="K76">
        <v>0.37007000000000001</v>
      </c>
      <c r="L76">
        <v>29.9803</v>
      </c>
      <c r="M76" s="4">
        <f t="shared" si="2"/>
        <v>0.20500000000000002</v>
      </c>
    </row>
    <row r="77" spans="1:14" x14ac:dyDescent="0.3">
      <c r="J77">
        <v>0.14099999999999999</v>
      </c>
      <c r="K77">
        <v>0.33201999999999998</v>
      </c>
      <c r="L77">
        <v>27.021999999999998</v>
      </c>
      <c r="M77" s="4">
        <f t="shared" si="2"/>
        <v>0.23499999999999999</v>
      </c>
    </row>
    <row r="78" spans="1:14" x14ac:dyDescent="0.3">
      <c r="J78">
        <v>0.159</v>
      </c>
      <c r="K78">
        <v>0.30134</v>
      </c>
      <c r="L78">
        <v>24.623000000000001</v>
      </c>
      <c r="M78" s="4">
        <f t="shared" si="2"/>
        <v>0.26500000000000001</v>
      </c>
    </row>
    <row r="79" spans="1:14" x14ac:dyDescent="0.3">
      <c r="J79">
        <v>0.17699999999999999</v>
      </c>
      <c r="K79">
        <v>0.27617999999999998</v>
      </c>
      <c r="L79">
        <v>22.6371</v>
      </c>
      <c r="M79" s="4">
        <f t="shared" si="2"/>
        <v>0.29499999999999998</v>
      </c>
    </row>
    <row r="80" spans="1:14" x14ac:dyDescent="0.3">
      <c r="J80">
        <v>0.19500000000000001</v>
      </c>
      <c r="K80">
        <v>0.25522</v>
      </c>
      <c r="L80">
        <v>20.962599999999998</v>
      </c>
      <c r="M80" s="4">
        <f t="shared" si="2"/>
        <v>0.32500000000000001</v>
      </c>
    </row>
    <row r="81" spans="1:13" x14ac:dyDescent="0.3">
      <c r="J81">
        <v>0.21299999999999999</v>
      </c>
      <c r="K81">
        <v>0.23754</v>
      </c>
      <c r="L81">
        <v>19.527699999999999</v>
      </c>
      <c r="M81" s="4">
        <f t="shared" si="2"/>
        <v>0.35499999999999998</v>
      </c>
    </row>
    <row r="82" spans="1:13" x14ac:dyDescent="0.3">
      <c r="J82">
        <v>0.23100000000000001</v>
      </c>
      <c r="K82">
        <v>0.22245999999999999</v>
      </c>
      <c r="L82">
        <v>18.28</v>
      </c>
      <c r="M82" s="4">
        <f t="shared" si="2"/>
        <v>0.38500000000000001</v>
      </c>
    </row>
    <row r="83" spans="1:13" x14ac:dyDescent="0.3">
      <c r="J83">
        <v>0.249</v>
      </c>
      <c r="K83">
        <v>0.20946000000000001</v>
      </c>
      <c r="L83">
        <v>17.181000000000001</v>
      </c>
      <c r="M83" s="4">
        <f t="shared" si="2"/>
        <v>0.41500000000000004</v>
      </c>
    </row>
    <row r="84" spans="1:13" x14ac:dyDescent="0.3">
      <c r="J84">
        <v>0.26700000000000002</v>
      </c>
      <c r="K84">
        <v>0.19814999999999999</v>
      </c>
      <c r="L84">
        <v>16.2013</v>
      </c>
      <c r="M84" s="4">
        <f t="shared" si="2"/>
        <v>0.44500000000000006</v>
      </c>
    </row>
    <row r="85" spans="1:13" x14ac:dyDescent="0.3">
      <c r="J85">
        <v>0.28499999999999998</v>
      </c>
      <c r="K85">
        <v>0.18823999999999999</v>
      </c>
      <c r="L85">
        <v>15.3185</v>
      </c>
      <c r="M85" s="4">
        <f t="shared" si="2"/>
        <v>0.47499999999999998</v>
      </c>
    </row>
    <row r="86" spans="1:13" x14ac:dyDescent="0.3">
      <c r="J86">
        <v>0.30299999999999999</v>
      </c>
      <c r="K86">
        <v>0.17949999999999999</v>
      </c>
      <c r="L86">
        <v>14.514900000000001</v>
      </c>
      <c r="M86" s="4">
        <f t="shared" si="2"/>
        <v>0.505</v>
      </c>
    </row>
    <row r="87" spans="1:13" x14ac:dyDescent="0.3">
      <c r="J87">
        <v>0.32100000000000001</v>
      </c>
      <c r="K87">
        <v>0.17172999999999999</v>
      </c>
      <c r="L87">
        <v>13.7766</v>
      </c>
      <c r="M87" s="4">
        <f t="shared" si="2"/>
        <v>0.53500000000000003</v>
      </c>
    </row>
    <row r="88" spans="1:13" x14ac:dyDescent="0.3">
      <c r="J88">
        <v>0.33900000000000002</v>
      </c>
      <c r="K88">
        <v>0.16478999999999999</v>
      </c>
      <c r="L88">
        <v>13.0921</v>
      </c>
      <c r="M88" s="4">
        <f t="shared" si="2"/>
        <v>0.56500000000000006</v>
      </c>
    </row>
    <row r="89" spans="1:13" x14ac:dyDescent="0.3">
      <c r="J89">
        <v>0.35699999999999998</v>
      </c>
      <c r="K89">
        <v>0.15853999999999999</v>
      </c>
      <c r="L89">
        <v>12.452</v>
      </c>
      <c r="M89" s="4">
        <f t="shared" si="2"/>
        <v>0.59499999999999997</v>
      </c>
    </row>
    <row r="90" spans="1:13" x14ac:dyDescent="0.3">
      <c r="J90">
        <v>0.375</v>
      </c>
      <c r="K90">
        <v>0.15289</v>
      </c>
      <c r="L90">
        <v>11.8484</v>
      </c>
      <c r="M90" s="4">
        <f t="shared" si="2"/>
        <v>0.625</v>
      </c>
    </row>
    <row r="91" spans="1:13" x14ac:dyDescent="0.3">
      <c r="A91" t="s">
        <v>59</v>
      </c>
      <c r="J91">
        <v>0.39300000000000002</v>
      </c>
      <c r="K91">
        <v>0.14771999999999999</v>
      </c>
      <c r="L91">
        <v>11.2743</v>
      </c>
      <c r="M91" s="4">
        <f t="shared" si="2"/>
        <v>0.65500000000000003</v>
      </c>
    </row>
    <row r="92" spans="1:13" x14ac:dyDescent="0.3">
      <c r="J92">
        <v>0.41099999999999998</v>
      </c>
      <c r="K92">
        <v>0.14294000000000001</v>
      </c>
      <c r="L92">
        <v>10.7235</v>
      </c>
      <c r="M92" s="4">
        <f t="shared" si="2"/>
        <v>0.68499999999999994</v>
      </c>
    </row>
    <row r="93" spans="1:13" x14ac:dyDescent="0.3">
      <c r="J93">
        <v>0.42899999999999999</v>
      </c>
      <c r="K93">
        <v>0.13844999999999999</v>
      </c>
      <c r="L93">
        <v>10.1898</v>
      </c>
      <c r="M93" s="4">
        <f t="shared" si="2"/>
        <v>0.71499999999999997</v>
      </c>
    </row>
    <row r="94" spans="1:13" x14ac:dyDescent="0.3">
      <c r="J94">
        <v>0.44700000000000001</v>
      </c>
      <c r="K94">
        <v>0.13411999999999999</v>
      </c>
      <c r="L94">
        <v>9.6670999999999996</v>
      </c>
      <c r="M94" s="4">
        <f t="shared" si="2"/>
        <v>0.745</v>
      </c>
    </row>
    <row r="95" spans="1:13" x14ac:dyDescent="0.3">
      <c r="J95">
        <v>0.46500000000000002</v>
      </c>
      <c r="K95">
        <v>0.12981000000000001</v>
      </c>
      <c r="L95">
        <v>9.1479999999999997</v>
      </c>
      <c r="M95" s="4">
        <f t="shared" si="2"/>
        <v>0.77500000000000002</v>
      </c>
    </row>
    <row r="96" spans="1:13" x14ac:dyDescent="0.3">
      <c r="J96">
        <v>0.48299999999999998</v>
      </c>
      <c r="K96">
        <v>0.12529000000000001</v>
      </c>
      <c r="L96">
        <v>8.6232000000000006</v>
      </c>
      <c r="M96" s="4">
        <f t="shared" si="2"/>
        <v>0.80500000000000005</v>
      </c>
    </row>
    <row r="97" spans="1:14" x14ac:dyDescent="0.3">
      <c r="J97">
        <v>0.501</v>
      </c>
      <c r="K97">
        <v>0.12024</v>
      </c>
      <c r="L97">
        <v>8.0776000000000003</v>
      </c>
      <c r="M97" s="4">
        <f t="shared" si="2"/>
        <v>0.83500000000000008</v>
      </c>
    </row>
    <row r="98" spans="1:14" x14ac:dyDescent="0.3">
      <c r="J98">
        <v>0.51900000000000002</v>
      </c>
      <c r="K98">
        <v>0.11418</v>
      </c>
      <c r="L98">
        <v>7.5354000000000001</v>
      </c>
      <c r="M98" s="4">
        <f t="shared" si="2"/>
        <v>0.8650000000000001</v>
      </c>
    </row>
    <row r="99" spans="1:14" x14ac:dyDescent="0.3">
      <c r="J99">
        <v>0.53700000000000003</v>
      </c>
      <c r="K99">
        <v>0.10631</v>
      </c>
      <c r="L99">
        <v>7.3083999999999998</v>
      </c>
      <c r="M99" s="4">
        <f t="shared" si="2"/>
        <v>0.89500000000000013</v>
      </c>
    </row>
    <row r="100" spans="1:14" x14ac:dyDescent="0.3">
      <c r="J100">
        <v>0.55500000000000005</v>
      </c>
      <c r="K100" s="4">
        <v>9.5312999999999995E-2</v>
      </c>
      <c r="L100">
        <v>7.0949</v>
      </c>
      <c r="M100" s="4">
        <f t="shared" si="2"/>
        <v>0.92500000000000016</v>
      </c>
    </row>
    <row r="101" spans="1:14" x14ac:dyDescent="0.3">
      <c r="J101">
        <v>0.57299999999999995</v>
      </c>
      <c r="K101" s="4">
        <v>7.8587000000000004E-2</v>
      </c>
      <c r="L101">
        <v>6.8935000000000004</v>
      </c>
      <c r="M101" s="4">
        <f t="shared" si="2"/>
        <v>0.95499999999999996</v>
      </c>
    </row>
    <row r="102" spans="1:14" x14ac:dyDescent="0.3">
      <c r="J102">
        <v>0.59099999999999997</v>
      </c>
      <c r="K102" s="4">
        <v>4.8371999999999998E-2</v>
      </c>
      <c r="L102">
        <v>6.7032999999999996</v>
      </c>
      <c r="M102" s="4">
        <f t="shared" si="2"/>
        <v>0.98499999999999999</v>
      </c>
    </row>
    <row r="103" spans="1:14" x14ac:dyDescent="0.3">
      <c r="J103">
        <v>0.6</v>
      </c>
      <c r="K103" s="4">
        <v>2.8206999999999999E-2</v>
      </c>
      <c r="L103">
        <v>6.6123000000000003</v>
      </c>
      <c r="M103" s="4">
        <f t="shared" si="2"/>
        <v>1</v>
      </c>
    </row>
    <row r="105" spans="1:14" x14ac:dyDescent="0.3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</row>
    <row r="106" spans="1:14" ht="18" x14ac:dyDescent="0.35">
      <c r="A106" s="179" t="s">
        <v>5</v>
      </c>
      <c r="B106" s="179"/>
      <c r="C106" s="179"/>
      <c r="D106" s="179"/>
      <c r="E106" s="179"/>
      <c r="F106" s="179"/>
      <c r="G106" s="179"/>
      <c r="H106" s="7"/>
    </row>
    <row r="107" spans="1:14" x14ac:dyDescent="0.3">
      <c r="J107" s="1" t="s">
        <v>52</v>
      </c>
      <c r="K107" s="1" t="s">
        <v>53</v>
      </c>
      <c r="L107" s="1" t="s">
        <v>54</v>
      </c>
      <c r="M107" s="1" t="s">
        <v>55</v>
      </c>
      <c r="N107" t="s">
        <v>56</v>
      </c>
    </row>
    <row r="108" spans="1:14" x14ac:dyDescent="0.3">
      <c r="J108">
        <v>0.10290000000000001</v>
      </c>
      <c r="K108">
        <v>0.35571999999999998</v>
      </c>
      <c r="L108">
        <v>27.3322</v>
      </c>
      <c r="M108" s="4">
        <f t="shared" ref="M108:M138" si="3">J108/$J$103</f>
        <v>0.17150000000000001</v>
      </c>
      <c r="N108" s="2">
        <f>0.75*PI()*J138*2*TAN(L131*PI()/180)*39.37</f>
        <v>13.199782076142034</v>
      </c>
    </row>
    <row r="109" spans="1:14" x14ac:dyDescent="0.3">
      <c r="J109">
        <v>0.12870000000000001</v>
      </c>
      <c r="K109">
        <v>0.29169</v>
      </c>
      <c r="L109">
        <v>23.1127</v>
      </c>
      <c r="M109" s="4">
        <f t="shared" si="3"/>
        <v>0.21450000000000002</v>
      </c>
    </row>
    <row r="110" spans="1:14" x14ac:dyDescent="0.3">
      <c r="J110">
        <v>0.1545</v>
      </c>
      <c r="K110">
        <v>0.24765000000000001</v>
      </c>
      <c r="L110">
        <v>20.145600000000002</v>
      </c>
      <c r="M110" s="4">
        <f t="shared" si="3"/>
        <v>0.25750000000000001</v>
      </c>
    </row>
    <row r="111" spans="1:14" x14ac:dyDescent="0.3">
      <c r="J111">
        <v>0.18029999999999999</v>
      </c>
      <c r="K111">
        <v>0.21562999999999999</v>
      </c>
      <c r="L111">
        <v>17.9375</v>
      </c>
      <c r="M111" s="4">
        <f t="shared" si="3"/>
        <v>0.30049999999999999</v>
      </c>
    </row>
    <row r="112" spans="1:14" x14ac:dyDescent="0.3">
      <c r="J112">
        <v>0.20610000000000001</v>
      </c>
      <c r="K112">
        <v>0.19134999999999999</v>
      </c>
      <c r="L112">
        <v>16.219100000000001</v>
      </c>
      <c r="M112" s="4">
        <f t="shared" si="3"/>
        <v>0.34350000000000003</v>
      </c>
    </row>
    <row r="113" spans="1:13" x14ac:dyDescent="0.3">
      <c r="J113">
        <v>0.2319</v>
      </c>
      <c r="K113">
        <v>0.17233999999999999</v>
      </c>
      <c r="L113">
        <v>14.831899999999999</v>
      </c>
      <c r="M113" s="4">
        <f t="shared" si="3"/>
        <v>0.38650000000000001</v>
      </c>
    </row>
    <row r="114" spans="1:13" x14ac:dyDescent="0.3">
      <c r="J114">
        <v>0.25769999999999998</v>
      </c>
      <c r="K114">
        <v>0.15708</v>
      </c>
      <c r="L114">
        <v>13.6776</v>
      </c>
      <c r="M114" s="4">
        <f t="shared" si="3"/>
        <v>0.42949999999999999</v>
      </c>
    </row>
    <row r="115" spans="1:13" x14ac:dyDescent="0.3">
      <c r="J115">
        <v>0.28349999999999997</v>
      </c>
      <c r="K115">
        <v>0.14457</v>
      </c>
      <c r="L115">
        <v>12.6914</v>
      </c>
      <c r="M115" s="4">
        <f t="shared" si="3"/>
        <v>0.47249999999999998</v>
      </c>
    </row>
    <row r="116" spans="1:13" x14ac:dyDescent="0.3">
      <c r="J116">
        <v>0.30930000000000002</v>
      </c>
      <c r="K116">
        <v>0.13414999999999999</v>
      </c>
      <c r="L116">
        <v>11.829499999999999</v>
      </c>
      <c r="M116" s="4">
        <f t="shared" si="3"/>
        <v>0.51550000000000007</v>
      </c>
    </row>
    <row r="117" spans="1:13" x14ac:dyDescent="0.3">
      <c r="J117">
        <v>0.33510000000000001</v>
      </c>
      <c r="K117">
        <v>0.12533</v>
      </c>
      <c r="L117">
        <v>11.0604</v>
      </c>
      <c r="M117" s="4">
        <f t="shared" si="3"/>
        <v>0.5585</v>
      </c>
    </row>
    <row r="118" spans="1:13" x14ac:dyDescent="0.3">
      <c r="J118">
        <v>0.3609</v>
      </c>
      <c r="K118">
        <v>0.11779000000000001</v>
      </c>
      <c r="L118">
        <v>10.3611</v>
      </c>
      <c r="M118" s="4">
        <f t="shared" si="3"/>
        <v>0.60150000000000003</v>
      </c>
    </row>
    <row r="119" spans="1:13" x14ac:dyDescent="0.3">
      <c r="J119">
        <v>0.38669999999999999</v>
      </c>
      <c r="K119">
        <v>0.11126999999999999</v>
      </c>
      <c r="L119">
        <v>9.7139000000000006</v>
      </c>
      <c r="M119" s="4">
        <f t="shared" si="3"/>
        <v>0.64449999999999996</v>
      </c>
    </row>
    <row r="120" spans="1:13" x14ac:dyDescent="0.3">
      <c r="J120">
        <v>0.41249999999999998</v>
      </c>
      <c r="K120">
        <v>0.10559</v>
      </c>
      <c r="L120">
        <v>9.1044999999999998</v>
      </c>
      <c r="M120" s="4">
        <f t="shared" si="3"/>
        <v>0.6875</v>
      </c>
    </row>
    <row r="121" spans="1:13" x14ac:dyDescent="0.3">
      <c r="J121">
        <v>0.43830000000000002</v>
      </c>
      <c r="K121">
        <v>0.10059999999999999</v>
      </c>
      <c r="L121">
        <v>8.5205000000000002</v>
      </c>
      <c r="M121" s="4">
        <f t="shared" si="3"/>
        <v>0.73050000000000004</v>
      </c>
    </row>
    <row r="122" spans="1:13" x14ac:dyDescent="0.3">
      <c r="J122">
        <v>0.46410000000000001</v>
      </c>
      <c r="K122" s="4">
        <v>9.6186999999999995E-2</v>
      </c>
      <c r="L122">
        <v>7.9504999999999999</v>
      </c>
      <c r="M122" s="4">
        <f t="shared" si="3"/>
        <v>0.77350000000000008</v>
      </c>
    </row>
    <row r="123" spans="1:13" x14ac:dyDescent="0.3">
      <c r="J123">
        <v>0.4899</v>
      </c>
      <c r="K123" s="4">
        <v>9.2258999999999994E-2</v>
      </c>
      <c r="L123">
        <v>7.3818000000000001</v>
      </c>
      <c r="M123" s="4">
        <f t="shared" si="3"/>
        <v>0.8165</v>
      </c>
    </row>
    <row r="124" spans="1:13" x14ac:dyDescent="0.3">
      <c r="J124">
        <v>0.51570000000000005</v>
      </c>
      <c r="K124" s="4">
        <v>8.8745000000000004E-2</v>
      </c>
      <c r="L124">
        <v>6.7983000000000002</v>
      </c>
      <c r="M124" s="4">
        <f t="shared" si="3"/>
        <v>0.85950000000000015</v>
      </c>
    </row>
    <row r="125" spans="1:13" x14ac:dyDescent="0.3">
      <c r="J125">
        <v>0.54149999999999998</v>
      </c>
      <c r="K125" s="4">
        <v>8.5583999999999993E-2</v>
      </c>
      <c r="L125">
        <v>6.1731999999999996</v>
      </c>
      <c r="M125" s="4">
        <f t="shared" si="3"/>
        <v>0.90249999999999997</v>
      </c>
    </row>
    <row r="126" spans="1:13" x14ac:dyDescent="0.3">
      <c r="A126" t="s">
        <v>60</v>
      </c>
      <c r="J126">
        <v>0.56730000000000003</v>
      </c>
      <c r="K126" s="4">
        <v>8.2725000000000007E-2</v>
      </c>
      <c r="L126">
        <v>5.5738000000000003</v>
      </c>
      <c r="M126" s="4">
        <f t="shared" si="3"/>
        <v>0.94550000000000012</v>
      </c>
    </row>
    <row r="127" spans="1:13" x14ac:dyDescent="0.3">
      <c r="J127">
        <v>0.59309999999999996</v>
      </c>
      <c r="K127" s="4">
        <v>8.0121999999999999E-2</v>
      </c>
      <c r="L127">
        <v>5.3734999999999999</v>
      </c>
      <c r="M127" s="4">
        <f t="shared" si="3"/>
        <v>0.98849999999999993</v>
      </c>
    </row>
    <row r="128" spans="1:13" x14ac:dyDescent="0.3">
      <c r="J128">
        <v>0.61890000000000001</v>
      </c>
      <c r="K128" s="4">
        <v>7.7729999999999994E-2</v>
      </c>
      <c r="L128">
        <v>5.1883999999999997</v>
      </c>
      <c r="M128" s="4">
        <f t="shared" si="3"/>
        <v>1.0315000000000001</v>
      </c>
    </row>
    <row r="129" spans="1:14" x14ac:dyDescent="0.3">
      <c r="J129">
        <v>0.64470000000000005</v>
      </c>
      <c r="K129" s="4">
        <v>7.5497999999999996E-2</v>
      </c>
      <c r="L129">
        <v>5.0167000000000002</v>
      </c>
      <c r="M129" s="4">
        <f t="shared" si="3"/>
        <v>1.0745000000000002</v>
      </c>
    </row>
    <row r="130" spans="1:14" x14ac:dyDescent="0.3">
      <c r="J130">
        <v>0.67049999999999998</v>
      </c>
      <c r="K130" s="4">
        <v>7.3361999999999997E-2</v>
      </c>
      <c r="L130">
        <v>4.8569000000000004</v>
      </c>
      <c r="M130" s="4">
        <f t="shared" si="3"/>
        <v>1.1174999999999999</v>
      </c>
    </row>
    <row r="131" spans="1:14" x14ac:dyDescent="0.3">
      <c r="J131">
        <v>0.69630000000000003</v>
      </c>
      <c r="K131" s="4">
        <v>7.1225999999999998E-2</v>
      </c>
      <c r="L131">
        <v>4.7074999999999996</v>
      </c>
      <c r="M131" s="4">
        <f t="shared" si="3"/>
        <v>1.1605000000000001</v>
      </c>
    </row>
    <row r="132" spans="1:14" x14ac:dyDescent="0.3">
      <c r="J132">
        <v>0.72209999999999996</v>
      </c>
      <c r="K132" s="4">
        <v>6.8936999999999998E-2</v>
      </c>
      <c r="L132">
        <v>4.5675999999999997</v>
      </c>
      <c r="M132" s="4">
        <f t="shared" si="3"/>
        <v>1.2035</v>
      </c>
    </row>
    <row r="133" spans="1:14" x14ac:dyDescent="0.3">
      <c r="J133">
        <v>0.74790000000000001</v>
      </c>
      <c r="K133" s="4">
        <v>6.6230999999999998E-2</v>
      </c>
      <c r="L133">
        <v>4.4360999999999997</v>
      </c>
      <c r="M133" s="4">
        <f t="shared" si="3"/>
        <v>1.2465000000000002</v>
      </c>
    </row>
    <row r="134" spans="1:14" x14ac:dyDescent="0.3">
      <c r="J134">
        <v>0.77370000000000005</v>
      </c>
      <c r="K134" s="4">
        <v>6.2631999999999993E-2</v>
      </c>
      <c r="L134">
        <v>4.3121999999999998</v>
      </c>
      <c r="M134" s="4">
        <f t="shared" si="3"/>
        <v>1.2895000000000001</v>
      </c>
    </row>
    <row r="135" spans="1:14" x14ac:dyDescent="0.3">
      <c r="J135">
        <v>0.79949999999999999</v>
      </c>
      <c r="K135" s="4">
        <v>5.7259999999999998E-2</v>
      </c>
      <c r="L135">
        <v>4.1951999999999998</v>
      </c>
      <c r="M135" s="4">
        <f t="shared" si="3"/>
        <v>1.3325</v>
      </c>
    </row>
    <row r="136" spans="1:14" x14ac:dyDescent="0.3">
      <c r="J136">
        <v>0.82530000000000003</v>
      </c>
      <c r="K136" s="4">
        <v>4.8301999999999998E-2</v>
      </c>
      <c r="L136">
        <v>4.0843999999999996</v>
      </c>
      <c r="M136" s="4">
        <f t="shared" si="3"/>
        <v>1.3755000000000002</v>
      </c>
    </row>
    <row r="137" spans="1:14" x14ac:dyDescent="0.3">
      <c r="J137">
        <v>0.85109999999999997</v>
      </c>
      <c r="K137" s="4">
        <v>3.0470000000000001E-2</v>
      </c>
      <c r="L137">
        <v>3.9792999999999998</v>
      </c>
      <c r="M137" s="4">
        <f t="shared" si="3"/>
        <v>1.4185000000000001</v>
      </c>
    </row>
    <row r="138" spans="1:14" x14ac:dyDescent="0.3">
      <c r="J138">
        <v>0.86399999999999999</v>
      </c>
      <c r="K138" s="4">
        <v>1.8225999999999999E-2</v>
      </c>
      <c r="L138">
        <v>3.9287999999999998</v>
      </c>
      <c r="M138" s="4">
        <f t="shared" si="3"/>
        <v>1.44</v>
      </c>
    </row>
    <row r="141" spans="1:14" x14ac:dyDescent="0.3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</row>
    <row r="142" spans="1:14" ht="18" x14ac:dyDescent="0.35">
      <c r="A142" s="179" t="s">
        <v>8</v>
      </c>
      <c r="B142" s="179"/>
      <c r="C142" s="179"/>
      <c r="D142" s="179"/>
      <c r="E142" s="179"/>
      <c r="F142" s="179"/>
      <c r="G142" s="179"/>
      <c r="H142" s="8"/>
    </row>
    <row r="144" spans="1:14" x14ac:dyDescent="0.3">
      <c r="J144" s="1" t="s">
        <v>52</v>
      </c>
      <c r="K144" s="1" t="s">
        <v>53</v>
      </c>
      <c r="L144" s="1" t="s">
        <v>54</v>
      </c>
      <c r="M144" s="1" t="s">
        <v>55</v>
      </c>
      <c r="N144" t="s">
        <v>56</v>
      </c>
    </row>
    <row r="145" spans="10:14" x14ac:dyDescent="0.3">
      <c r="J145">
        <v>0.10290000000000001</v>
      </c>
      <c r="K145">
        <v>0.88165000000000004</v>
      </c>
      <c r="L145">
        <v>38.602400000000003</v>
      </c>
      <c r="M145" s="4">
        <f t="shared" ref="M145:M175" si="4">J145/$J$175</f>
        <v>0.11909722222222223</v>
      </c>
      <c r="N145" s="2">
        <f>0.75*PI()*J175*2*TAN(L168*PI()/180)*39.37</f>
        <v>23.154283713608926</v>
      </c>
    </row>
    <row r="146" spans="10:14" x14ac:dyDescent="0.3">
      <c r="J146">
        <v>0.12870000000000001</v>
      </c>
      <c r="K146">
        <v>0.73402999999999996</v>
      </c>
      <c r="L146">
        <v>32.932200000000002</v>
      </c>
      <c r="M146" s="4">
        <f t="shared" si="4"/>
        <v>0.14895833333333333</v>
      </c>
    </row>
    <row r="147" spans="10:14" x14ac:dyDescent="0.3">
      <c r="J147">
        <v>0.1545</v>
      </c>
      <c r="K147">
        <v>0.62956999999999996</v>
      </c>
      <c r="L147">
        <v>28.770800000000001</v>
      </c>
      <c r="M147" s="4">
        <f t="shared" si="4"/>
        <v>0.17881944444444445</v>
      </c>
    </row>
    <row r="148" spans="10:14" x14ac:dyDescent="0.3">
      <c r="J148">
        <v>0.18029999999999999</v>
      </c>
      <c r="K148">
        <v>0.55195000000000005</v>
      </c>
      <c r="L148">
        <v>25.607099999999999</v>
      </c>
      <c r="M148" s="4">
        <f t="shared" si="4"/>
        <v>0.20868055555555554</v>
      </c>
    </row>
    <row r="149" spans="10:14" x14ac:dyDescent="0.3">
      <c r="J149">
        <v>0.20610000000000001</v>
      </c>
      <c r="K149">
        <v>0.49215999999999999</v>
      </c>
      <c r="L149">
        <v>23.126100000000001</v>
      </c>
      <c r="M149" s="4">
        <f t="shared" si="4"/>
        <v>0.23854166666666668</v>
      </c>
    </row>
    <row r="150" spans="10:14" x14ac:dyDescent="0.3">
      <c r="J150">
        <v>0.2319</v>
      </c>
      <c r="K150">
        <v>0.44480999999999998</v>
      </c>
      <c r="L150">
        <v>21.127800000000001</v>
      </c>
      <c r="M150" s="4">
        <f t="shared" si="4"/>
        <v>0.26840277777777777</v>
      </c>
    </row>
    <row r="151" spans="10:14" x14ac:dyDescent="0.3">
      <c r="J151">
        <v>0.25769999999999998</v>
      </c>
      <c r="K151">
        <v>0.40644999999999998</v>
      </c>
      <c r="L151">
        <v>19.481300000000001</v>
      </c>
      <c r="M151" s="4">
        <f t="shared" si="4"/>
        <v>0.29826388888888888</v>
      </c>
    </row>
    <row r="152" spans="10:14" x14ac:dyDescent="0.3">
      <c r="J152">
        <v>0.28349999999999997</v>
      </c>
      <c r="K152">
        <v>0.37480000000000002</v>
      </c>
      <c r="L152">
        <v>18.097799999999999</v>
      </c>
      <c r="M152" s="4">
        <f t="shared" si="4"/>
        <v>0.328125</v>
      </c>
    </row>
    <row r="153" spans="10:14" x14ac:dyDescent="0.3">
      <c r="J153">
        <v>0.30930000000000002</v>
      </c>
      <c r="K153">
        <v>0.34827999999999998</v>
      </c>
      <c r="L153">
        <v>16.915299999999998</v>
      </c>
      <c r="M153" s="4">
        <f t="shared" si="4"/>
        <v>0.35798611111111112</v>
      </c>
    </row>
    <row r="154" spans="10:14" x14ac:dyDescent="0.3">
      <c r="J154">
        <v>0.33510000000000001</v>
      </c>
      <c r="K154">
        <v>0.32575999999999999</v>
      </c>
      <c r="L154">
        <v>15.8894</v>
      </c>
      <c r="M154" s="4">
        <f t="shared" si="4"/>
        <v>0.38784722222222223</v>
      </c>
    </row>
    <row r="155" spans="10:14" x14ac:dyDescent="0.3">
      <c r="J155">
        <v>0.3609</v>
      </c>
      <c r="K155">
        <v>0.30642000000000003</v>
      </c>
      <c r="L155">
        <v>14.9876</v>
      </c>
      <c r="M155" s="4">
        <f t="shared" si="4"/>
        <v>0.41770833333333335</v>
      </c>
    </row>
    <row r="156" spans="10:14" x14ac:dyDescent="0.3">
      <c r="J156">
        <v>0.38669999999999999</v>
      </c>
      <c r="K156">
        <v>0.28965000000000002</v>
      </c>
      <c r="L156">
        <v>14.185600000000001</v>
      </c>
      <c r="M156" s="4">
        <f t="shared" si="4"/>
        <v>0.44756944444444441</v>
      </c>
    </row>
    <row r="157" spans="10:14" x14ac:dyDescent="0.3">
      <c r="J157">
        <v>0.41249999999999998</v>
      </c>
      <c r="K157">
        <v>0.27496999999999999</v>
      </c>
      <c r="L157">
        <v>13.464600000000001</v>
      </c>
      <c r="M157" s="4">
        <f t="shared" si="4"/>
        <v>0.47743055555555552</v>
      </c>
    </row>
    <row r="158" spans="10:14" x14ac:dyDescent="0.3">
      <c r="J158">
        <v>0.43830000000000002</v>
      </c>
      <c r="K158">
        <v>0.26201000000000002</v>
      </c>
      <c r="L158">
        <v>12.8102</v>
      </c>
      <c r="M158" s="4">
        <f t="shared" si="4"/>
        <v>0.5072916666666667</v>
      </c>
    </row>
    <row r="159" spans="10:14" x14ac:dyDescent="0.3">
      <c r="J159">
        <v>0.46410000000000001</v>
      </c>
      <c r="K159">
        <v>0.2505</v>
      </c>
      <c r="L159">
        <v>12.2112</v>
      </c>
      <c r="M159" s="4">
        <f t="shared" si="4"/>
        <v>0.53715277777777781</v>
      </c>
    </row>
    <row r="160" spans="10:14" x14ac:dyDescent="0.3">
      <c r="J160">
        <v>0.4899</v>
      </c>
      <c r="K160">
        <v>0.24016999999999999</v>
      </c>
      <c r="L160">
        <v>11.658200000000001</v>
      </c>
      <c r="M160" s="4">
        <f t="shared" si="4"/>
        <v>0.56701388888888893</v>
      </c>
    </row>
    <row r="161" spans="1:13" x14ac:dyDescent="0.3">
      <c r="J161">
        <v>0.51570000000000005</v>
      </c>
      <c r="K161">
        <v>0.23083999999999999</v>
      </c>
      <c r="L161">
        <v>11.144</v>
      </c>
      <c r="M161" s="4">
        <f t="shared" si="4"/>
        <v>0.59687500000000004</v>
      </c>
    </row>
    <row r="162" spans="1:13" x14ac:dyDescent="0.3">
      <c r="J162">
        <v>0.54149999999999998</v>
      </c>
      <c r="K162">
        <v>0.22233</v>
      </c>
      <c r="L162">
        <v>10.6625</v>
      </c>
      <c r="M162" s="4">
        <f t="shared" si="4"/>
        <v>0.62673611111111105</v>
      </c>
    </row>
    <row r="163" spans="1:13" x14ac:dyDescent="0.3">
      <c r="J163">
        <v>0.56730000000000003</v>
      </c>
      <c r="K163">
        <v>0.21446000000000001</v>
      </c>
      <c r="L163">
        <v>10.208500000000001</v>
      </c>
      <c r="M163" s="4">
        <f t="shared" si="4"/>
        <v>0.65659722222222228</v>
      </c>
    </row>
    <row r="164" spans="1:13" x14ac:dyDescent="0.3">
      <c r="A164" t="s">
        <v>60</v>
      </c>
      <c r="J164">
        <v>0.59309999999999996</v>
      </c>
      <c r="K164">
        <v>0.20707999999999999</v>
      </c>
      <c r="L164">
        <v>9.7777999999999992</v>
      </c>
      <c r="M164" s="4">
        <f t="shared" si="4"/>
        <v>0.68645833333333328</v>
      </c>
    </row>
    <row r="165" spans="1:13" x14ac:dyDescent="0.3">
      <c r="J165">
        <v>0.61890000000000001</v>
      </c>
      <c r="K165">
        <v>0.2</v>
      </c>
      <c r="L165">
        <v>9.3666999999999998</v>
      </c>
      <c r="M165" s="4">
        <f t="shared" si="4"/>
        <v>0.71631944444444451</v>
      </c>
    </row>
    <row r="166" spans="1:13" x14ac:dyDescent="0.3">
      <c r="J166">
        <v>0.64470000000000005</v>
      </c>
      <c r="K166">
        <v>0.19302</v>
      </c>
      <c r="L166">
        <v>8.9718</v>
      </c>
      <c r="M166" s="4">
        <f t="shared" si="4"/>
        <v>0.74618055555555562</v>
      </c>
    </row>
    <row r="167" spans="1:13" x14ac:dyDescent="0.3">
      <c r="J167">
        <v>0.67049999999999998</v>
      </c>
      <c r="K167">
        <v>0.18589</v>
      </c>
      <c r="L167">
        <v>8.5902999999999992</v>
      </c>
      <c r="M167" s="4">
        <f t="shared" si="4"/>
        <v>0.77604166666666663</v>
      </c>
    </row>
    <row r="168" spans="1:13" x14ac:dyDescent="0.3">
      <c r="J168">
        <v>0.69630000000000003</v>
      </c>
      <c r="K168">
        <v>0.17827999999999999</v>
      </c>
      <c r="L168">
        <v>8.2194000000000003</v>
      </c>
      <c r="M168" s="4">
        <f t="shared" si="4"/>
        <v>0.80590277777777786</v>
      </c>
    </row>
    <row r="169" spans="1:13" x14ac:dyDescent="0.3">
      <c r="J169">
        <v>0.72209999999999996</v>
      </c>
      <c r="K169">
        <v>0.16971</v>
      </c>
      <c r="L169">
        <v>7.8563000000000001</v>
      </c>
      <c r="M169" s="4">
        <f t="shared" si="4"/>
        <v>0.83576388888888886</v>
      </c>
    </row>
    <row r="170" spans="1:13" x14ac:dyDescent="0.3">
      <c r="J170">
        <v>0.74790000000000001</v>
      </c>
      <c r="K170">
        <v>0.15955</v>
      </c>
      <c r="L170">
        <v>7.4981999999999998</v>
      </c>
      <c r="M170" s="4">
        <f t="shared" si="4"/>
        <v>0.86562499999999998</v>
      </c>
    </row>
    <row r="171" spans="1:13" x14ac:dyDescent="0.3">
      <c r="J171">
        <v>0.77370000000000005</v>
      </c>
      <c r="K171">
        <v>0.14679</v>
      </c>
      <c r="L171">
        <v>7.1421000000000001</v>
      </c>
      <c r="M171" s="4">
        <f t="shared" si="4"/>
        <v>0.8954861111111112</v>
      </c>
    </row>
    <row r="172" spans="1:13" x14ac:dyDescent="0.3">
      <c r="J172">
        <v>0.79949999999999999</v>
      </c>
      <c r="K172">
        <v>0.12981999999999999</v>
      </c>
      <c r="L172">
        <v>6.7840999999999996</v>
      </c>
      <c r="M172" s="4">
        <f t="shared" si="4"/>
        <v>0.92534722222222221</v>
      </c>
    </row>
    <row r="173" spans="1:13" x14ac:dyDescent="0.3">
      <c r="J173">
        <v>0.82530000000000003</v>
      </c>
      <c r="K173">
        <v>0.10545</v>
      </c>
      <c r="L173">
        <v>6.4189999999999996</v>
      </c>
      <c r="M173" s="4">
        <f t="shared" si="4"/>
        <v>0.95520833333333344</v>
      </c>
    </row>
    <row r="174" spans="1:13" x14ac:dyDescent="0.3">
      <c r="J174">
        <v>0.85109999999999997</v>
      </c>
      <c r="K174" s="4">
        <v>6.3908000000000006E-2</v>
      </c>
      <c r="L174">
        <v>6.0389999999999997</v>
      </c>
      <c r="M174" s="4">
        <f t="shared" si="4"/>
        <v>0.98506944444444444</v>
      </c>
    </row>
    <row r="175" spans="1:13" x14ac:dyDescent="0.3">
      <c r="J175">
        <v>0.86399999999999999</v>
      </c>
      <c r="K175" s="4">
        <v>3.6700000000000003E-2</v>
      </c>
      <c r="L175">
        <v>5.8433999999999999</v>
      </c>
      <c r="M175" s="4">
        <f t="shared" si="4"/>
        <v>1</v>
      </c>
    </row>
    <row r="177" spans="1:5" ht="18" x14ac:dyDescent="0.35">
      <c r="A177" s="186" t="s">
        <v>12</v>
      </c>
      <c r="B177" s="186"/>
      <c r="C177" s="186"/>
      <c r="D177" s="186"/>
      <c r="E177" s="186"/>
    </row>
    <row r="195" spans="1:7" x14ac:dyDescent="0.3">
      <c r="A195" t="s">
        <v>60</v>
      </c>
    </row>
    <row r="196" spans="1:7" x14ac:dyDescent="0.3">
      <c r="A196" s="3"/>
      <c r="B196" s="3"/>
      <c r="C196" s="3"/>
      <c r="D196" s="3"/>
      <c r="E196" s="3"/>
      <c r="F196" s="3"/>
      <c r="G196" s="3"/>
    </row>
    <row r="198" spans="1:7" ht="18" x14ac:dyDescent="0.35">
      <c r="A198" s="186" t="s">
        <v>16</v>
      </c>
      <c r="B198" s="186"/>
      <c r="C198" s="186"/>
      <c r="D198" s="186"/>
      <c r="E198" s="186"/>
      <c r="F198" s="186"/>
      <c r="G198" s="186"/>
    </row>
    <row r="219" spans="1:7" x14ac:dyDescent="0.3">
      <c r="A219" t="s">
        <v>61</v>
      </c>
    </row>
    <row r="221" spans="1:7" ht="14.4" customHeight="1" x14ac:dyDescent="0.3">
      <c r="A221" s="3"/>
      <c r="B221" s="3"/>
      <c r="C221" s="3"/>
      <c r="D221" s="3"/>
      <c r="E221" s="3"/>
      <c r="F221" s="3"/>
      <c r="G221" s="3"/>
    </row>
    <row r="222" spans="1:7" ht="14.4" customHeight="1" x14ac:dyDescent="0.35">
      <c r="A222" s="179" t="s">
        <v>19</v>
      </c>
      <c r="B222" s="179"/>
      <c r="C222" s="179"/>
      <c r="D222" s="179"/>
      <c r="E222" s="179"/>
      <c r="F222" s="179"/>
      <c r="G222" s="179"/>
    </row>
    <row r="247" spans="1:7" ht="14.4" customHeight="1" x14ac:dyDescent="0.3">
      <c r="A247" s="187" t="s">
        <v>22</v>
      </c>
      <c r="B247" s="187"/>
      <c r="C247" s="187"/>
      <c r="D247" s="187"/>
      <c r="E247" s="187"/>
      <c r="F247" s="187"/>
      <c r="G247" s="187"/>
    </row>
    <row r="269" spans="1:7" ht="18" x14ac:dyDescent="0.3">
      <c r="A269" s="187" t="s">
        <v>24</v>
      </c>
      <c r="B269" s="187"/>
      <c r="C269" s="187"/>
      <c r="D269" s="187"/>
      <c r="E269" s="187"/>
      <c r="F269" s="187"/>
      <c r="G269" s="187"/>
    </row>
    <row r="288" spans="1:7" ht="18" x14ac:dyDescent="0.3">
      <c r="A288" s="187" t="s">
        <v>27</v>
      </c>
      <c r="B288" s="187"/>
      <c r="C288" s="187"/>
      <c r="D288" s="187"/>
      <c r="E288" s="187"/>
      <c r="F288" s="187"/>
      <c r="G288" s="187"/>
    </row>
    <row r="289" spans="9:9" x14ac:dyDescent="0.3">
      <c r="I289" t="s">
        <v>62</v>
      </c>
    </row>
    <row r="308" spans="1:9" ht="18" x14ac:dyDescent="0.3">
      <c r="A308" s="187" t="s">
        <v>28</v>
      </c>
      <c r="B308" s="187"/>
      <c r="C308" s="187"/>
      <c r="D308" s="187"/>
      <c r="E308" s="187"/>
      <c r="F308" s="187"/>
      <c r="G308" s="187"/>
      <c r="H308" s="7"/>
    </row>
    <row r="310" spans="1:9" x14ac:dyDescent="0.3">
      <c r="I310" t="s">
        <v>62</v>
      </c>
    </row>
    <row r="330" spans="1:13" ht="18" x14ac:dyDescent="0.3">
      <c r="A330" s="188" t="s">
        <v>30</v>
      </c>
      <c r="B330" s="188"/>
      <c r="C330" s="188"/>
      <c r="D330" s="188"/>
      <c r="E330" s="188"/>
      <c r="F330" s="188"/>
      <c r="G330" s="188"/>
      <c r="I330" s="1" t="s">
        <v>52</v>
      </c>
      <c r="J330" s="1" t="s">
        <v>53</v>
      </c>
      <c r="K330" s="1" t="s">
        <v>54</v>
      </c>
      <c r="L330" s="1" t="s">
        <v>55</v>
      </c>
      <c r="M330" t="s">
        <v>56</v>
      </c>
    </row>
    <row r="331" spans="1:13" x14ac:dyDescent="0.3">
      <c r="I331" s="4">
        <v>6.9000000000000006E-2</v>
      </c>
      <c r="J331">
        <v>1.2252000000000001</v>
      </c>
      <c r="K331">
        <v>58.349600000000002</v>
      </c>
      <c r="L331" s="4">
        <f>I331/$I$361</f>
        <v>0.11500000000000002</v>
      </c>
      <c r="M331" s="2">
        <f>0.75*PI()*I361*2*TAN(K354*PI()/180)*39.37</f>
        <v>27.793008034216864</v>
      </c>
    </row>
    <row r="332" spans="1:13" x14ac:dyDescent="0.3">
      <c r="I332" s="4">
        <v>8.6999999999999994E-2</v>
      </c>
      <c r="J332">
        <v>1.0726</v>
      </c>
      <c r="K332">
        <v>51.756100000000004</v>
      </c>
      <c r="L332" s="4">
        <f t="shared" ref="L332:L361" si="5">I332/$I$361</f>
        <v>0.14499999999999999</v>
      </c>
    </row>
    <row r="333" spans="1:13" x14ac:dyDescent="0.3">
      <c r="I333">
        <v>0.105</v>
      </c>
      <c r="J333">
        <v>0.95687</v>
      </c>
      <c r="K333">
        <v>46.315899999999999</v>
      </c>
      <c r="L333" s="4">
        <f t="shared" si="5"/>
        <v>0.17499999999999999</v>
      </c>
    </row>
    <row r="334" spans="1:13" x14ac:dyDescent="0.3">
      <c r="I334">
        <v>0.123</v>
      </c>
      <c r="J334">
        <v>0.86429</v>
      </c>
      <c r="K334">
        <v>41.819899999999997</v>
      </c>
      <c r="L334" s="4">
        <f t="shared" si="5"/>
        <v>0.20500000000000002</v>
      </c>
    </row>
    <row r="335" spans="1:13" x14ac:dyDescent="0.3">
      <c r="I335">
        <v>0.14099999999999999</v>
      </c>
      <c r="J335">
        <v>0.78820000000000001</v>
      </c>
      <c r="K335">
        <v>38.0792</v>
      </c>
      <c r="L335" s="4">
        <f t="shared" si="5"/>
        <v>0.23499999999999999</v>
      </c>
    </row>
    <row r="336" spans="1:13" x14ac:dyDescent="0.3">
      <c r="I336">
        <v>0.159</v>
      </c>
      <c r="J336">
        <v>0.72460999999999998</v>
      </c>
      <c r="K336">
        <v>34.938299999999998</v>
      </c>
      <c r="L336" s="4">
        <f t="shared" si="5"/>
        <v>0.26500000000000001</v>
      </c>
    </row>
    <row r="337" spans="9:12" x14ac:dyDescent="0.3">
      <c r="I337">
        <v>0.17699999999999999</v>
      </c>
      <c r="J337">
        <v>0.67083000000000004</v>
      </c>
      <c r="K337">
        <v>32.274299999999997</v>
      </c>
      <c r="L337" s="4">
        <f t="shared" si="5"/>
        <v>0.29499999999999998</v>
      </c>
    </row>
    <row r="338" spans="9:12" x14ac:dyDescent="0.3">
      <c r="I338">
        <v>0.19500000000000001</v>
      </c>
      <c r="J338">
        <v>0.62487999999999999</v>
      </c>
      <c r="K338">
        <v>29.991399999999999</v>
      </c>
      <c r="L338" s="4">
        <f t="shared" si="5"/>
        <v>0.32500000000000001</v>
      </c>
    </row>
    <row r="339" spans="9:12" x14ac:dyDescent="0.3">
      <c r="I339">
        <v>0.21299999999999999</v>
      </c>
      <c r="J339">
        <v>0.58526</v>
      </c>
      <c r="K339">
        <v>28.015799999999999</v>
      </c>
      <c r="L339" s="4">
        <f t="shared" si="5"/>
        <v>0.35499999999999998</v>
      </c>
    </row>
    <row r="340" spans="9:12" x14ac:dyDescent="0.3">
      <c r="I340">
        <v>0.23100000000000001</v>
      </c>
      <c r="J340">
        <v>0.55081999999999998</v>
      </c>
      <c r="K340">
        <v>26.29</v>
      </c>
      <c r="L340" s="4">
        <f t="shared" si="5"/>
        <v>0.38500000000000001</v>
      </c>
    </row>
    <row r="341" spans="9:12" x14ac:dyDescent="0.3">
      <c r="I341">
        <v>0.249</v>
      </c>
      <c r="J341">
        <v>0.52063999999999999</v>
      </c>
      <c r="K341">
        <v>24.769300000000001</v>
      </c>
      <c r="L341" s="4">
        <f t="shared" si="5"/>
        <v>0.41500000000000004</v>
      </c>
    </row>
    <row r="342" spans="9:12" x14ac:dyDescent="0.3">
      <c r="I342">
        <v>0.26700000000000002</v>
      </c>
      <c r="J342">
        <v>0.49399999999999999</v>
      </c>
      <c r="K342">
        <v>23.418399999999998</v>
      </c>
      <c r="L342" s="4">
        <f t="shared" si="5"/>
        <v>0.44500000000000006</v>
      </c>
    </row>
    <row r="343" spans="9:12" x14ac:dyDescent="0.3">
      <c r="I343">
        <v>0.28499999999999998</v>
      </c>
      <c r="J343">
        <v>0.47031000000000001</v>
      </c>
      <c r="K343">
        <v>22.209299999999999</v>
      </c>
      <c r="L343" s="4">
        <f t="shared" si="5"/>
        <v>0.47499999999999998</v>
      </c>
    </row>
    <row r="344" spans="9:12" x14ac:dyDescent="0.3">
      <c r="I344">
        <v>0.30299999999999999</v>
      </c>
      <c r="J344">
        <v>0.44908999999999999</v>
      </c>
      <c r="K344">
        <v>21.119599999999998</v>
      </c>
      <c r="L344" s="4">
        <f t="shared" si="5"/>
        <v>0.505</v>
      </c>
    </row>
    <row r="345" spans="9:12" x14ac:dyDescent="0.3">
      <c r="I345">
        <v>0.32100000000000001</v>
      </c>
      <c r="J345">
        <v>0.42992999999999998</v>
      </c>
      <c r="K345">
        <v>20.1311</v>
      </c>
      <c r="L345" s="4">
        <f t="shared" si="5"/>
        <v>0.53500000000000003</v>
      </c>
    </row>
    <row r="346" spans="9:12" x14ac:dyDescent="0.3">
      <c r="I346">
        <v>0.33900000000000002</v>
      </c>
      <c r="J346">
        <v>0.41247</v>
      </c>
      <c r="K346">
        <v>19.229199999999999</v>
      </c>
      <c r="L346" s="4">
        <f t="shared" si="5"/>
        <v>0.56500000000000006</v>
      </c>
    </row>
    <row r="347" spans="9:12" x14ac:dyDescent="0.3">
      <c r="I347">
        <v>0.35699999999999998</v>
      </c>
      <c r="J347">
        <v>0.39640999999999998</v>
      </c>
      <c r="K347">
        <v>18.401599999999998</v>
      </c>
      <c r="L347" s="4">
        <f t="shared" si="5"/>
        <v>0.59499999999999997</v>
      </c>
    </row>
    <row r="348" spans="9:12" x14ac:dyDescent="0.3">
      <c r="I348">
        <v>0.375</v>
      </c>
      <c r="J348">
        <v>0.38146000000000002</v>
      </c>
      <c r="K348">
        <v>17.638300000000001</v>
      </c>
      <c r="L348" s="4">
        <f t="shared" si="5"/>
        <v>0.625</v>
      </c>
    </row>
    <row r="349" spans="9:12" x14ac:dyDescent="0.3">
      <c r="I349">
        <v>0.39300000000000002</v>
      </c>
      <c r="J349">
        <v>0.36732999999999999</v>
      </c>
      <c r="K349">
        <v>16.930800000000001</v>
      </c>
      <c r="L349" s="4">
        <f t="shared" si="5"/>
        <v>0.65500000000000003</v>
      </c>
    </row>
    <row r="350" spans="9:12" x14ac:dyDescent="0.3">
      <c r="I350">
        <v>0.41099999999999998</v>
      </c>
      <c r="J350">
        <v>0.35374</v>
      </c>
      <c r="K350">
        <v>16.272300000000001</v>
      </c>
      <c r="L350" s="4">
        <f t="shared" si="5"/>
        <v>0.68499999999999994</v>
      </c>
    </row>
    <row r="351" spans="9:12" x14ac:dyDescent="0.3">
      <c r="I351">
        <v>0.42899999999999999</v>
      </c>
      <c r="J351">
        <v>0.34037000000000001</v>
      </c>
      <c r="K351">
        <v>15.656499999999999</v>
      </c>
      <c r="L351" s="4">
        <f t="shared" si="5"/>
        <v>0.71499999999999997</v>
      </c>
    </row>
    <row r="352" spans="9:12" x14ac:dyDescent="0.3">
      <c r="I352">
        <v>0.44700000000000001</v>
      </c>
      <c r="J352">
        <v>0.32685999999999998</v>
      </c>
      <c r="K352">
        <v>15.0785</v>
      </c>
      <c r="L352" s="4">
        <f t="shared" si="5"/>
        <v>0.745</v>
      </c>
    </row>
    <row r="353" spans="1:13" x14ac:dyDescent="0.3">
      <c r="I353">
        <v>0.46500000000000002</v>
      </c>
      <c r="J353">
        <v>0.31280000000000002</v>
      </c>
      <c r="K353">
        <v>14.533899999999999</v>
      </c>
      <c r="L353" s="4">
        <f t="shared" si="5"/>
        <v>0.77500000000000002</v>
      </c>
    </row>
    <row r="354" spans="1:13" x14ac:dyDescent="0.3">
      <c r="I354">
        <v>0.48299999999999998</v>
      </c>
      <c r="J354">
        <v>0.29764000000000002</v>
      </c>
      <c r="K354">
        <v>14.018800000000001</v>
      </c>
      <c r="L354" s="4">
        <f t="shared" si="5"/>
        <v>0.80500000000000005</v>
      </c>
    </row>
    <row r="355" spans="1:13" x14ac:dyDescent="0.3">
      <c r="I355">
        <v>0.501</v>
      </c>
      <c r="J355">
        <v>0.28070000000000001</v>
      </c>
      <c r="K355">
        <v>13.53</v>
      </c>
      <c r="L355" s="4">
        <f t="shared" si="5"/>
        <v>0.83500000000000008</v>
      </c>
    </row>
    <row r="356" spans="1:13" x14ac:dyDescent="0.3">
      <c r="I356">
        <v>0.51900000000000002</v>
      </c>
      <c r="J356">
        <v>0.26101999999999997</v>
      </c>
      <c r="K356">
        <v>13.064500000000001</v>
      </c>
      <c r="L356" s="4">
        <f t="shared" si="5"/>
        <v>0.8650000000000001</v>
      </c>
    </row>
    <row r="357" spans="1:13" x14ac:dyDescent="0.3">
      <c r="I357">
        <v>0.53700000000000003</v>
      </c>
      <c r="J357">
        <v>0.23721</v>
      </c>
      <c r="K357">
        <v>12.619899999999999</v>
      </c>
      <c r="L357" s="4">
        <f t="shared" si="5"/>
        <v>0.89500000000000013</v>
      </c>
    </row>
    <row r="358" spans="1:13" x14ac:dyDescent="0.3">
      <c r="I358">
        <v>0.55500000000000005</v>
      </c>
      <c r="J358">
        <v>0.20696999999999999</v>
      </c>
      <c r="K358">
        <v>12.193899999999999</v>
      </c>
      <c r="L358" s="4">
        <f t="shared" si="5"/>
        <v>0.92500000000000016</v>
      </c>
    </row>
    <row r="359" spans="1:13" x14ac:dyDescent="0.3">
      <c r="I359">
        <v>0.57299999999999995</v>
      </c>
      <c r="J359">
        <v>0.16574</v>
      </c>
      <c r="K359">
        <v>11.7843</v>
      </c>
      <c r="L359" s="4">
        <f t="shared" si="5"/>
        <v>0.95499999999999996</v>
      </c>
    </row>
    <row r="360" spans="1:13" x14ac:dyDescent="0.3">
      <c r="I360">
        <v>0.59099999999999997</v>
      </c>
      <c r="J360" s="4">
        <v>9.9016999999999994E-2</v>
      </c>
      <c r="K360">
        <v>11.3893</v>
      </c>
      <c r="L360" s="4">
        <f t="shared" si="5"/>
        <v>0.98499999999999999</v>
      </c>
    </row>
    <row r="361" spans="1:13" x14ac:dyDescent="0.3">
      <c r="I361">
        <v>0.6</v>
      </c>
      <c r="J361" s="4">
        <v>5.6091000000000002E-2</v>
      </c>
      <c r="K361">
        <v>11.1973</v>
      </c>
      <c r="L361" s="4">
        <f t="shared" si="5"/>
        <v>1</v>
      </c>
    </row>
    <row r="366" spans="1:13" ht="15" thickBot="1" x14ac:dyDescent="0.35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</row>
    <row r="367" spans="1:13" ht="15" thickBot="1" x14ac:dyDescent="0.35"/>
    <row r="368" spans="1:13" ht="18" x14ac:dyDescent="0.3">
      <c r="A368" s="189" t="s">
        <v>63</v>
      </c>
      <c r="B368" s="189"/>
      <c r="C368" s="189"/>
      <c r="D368" s="189"/>
      <c r="E368" s="189"/>
      <c r="F368" s="189"/>
      <c r="G368" s="189"/>
    </row>
    <row r="369" spans="2:2" x14ac:dyDescent="0.3">
      <c r="B369" t="s">
        <v>64</v>
      </c>
    </row>
    <row r="387" spans="1:2" ht="18" x14ac:dyDescent="0.3">
      <c r="A387" s="6" t="s">
        <v>17</v>
      </c>
      <c r="B387" s="6"/>
    </row>
    <row r="388" spans="1:2" x14ac:dyDescent="0.3">
      <c r="B388" t="s">
        <v>65</v>
      </c>
    </row>
    <row r="408" spans="1:7" ht="18" x14ac:dyDescent="0.35">
      <c r="A408" s="179" t="s">
        <v>14</v>
      </c>
      <c r="B408" s="179"/>
      <c r="C408" s="179"/>
      <c r="D408" s="179"/>
      <c r="E408" s="179"/>
      <c r="F408" s="179"/>
      <c r="G408" s="179"/>
    </row>
    <row r="429" spans="1:7" ht="18" x14ac:dyDescent="0.35">
      <c r="A429" s="179" t="s">
        <v>10</v>
      </c>
      <c r="B429" s="179"/>
      <c r="C429" s="179"/>
      <c r="D429" s="179"/>
      <c r="E429" s="179"/>
      <c r="F429" s="179"/>
      <c r="G429" s="179"/>
    </row>
    <row r="448" spans="1:7" ht="18" x14ac:dyDescent="0.35">
      <c r="A448" s="179" t="s">
        <v>20</v>
      </c>
      <c r="B448" s="179"/>
      <c r="C448" s="179"/>
      <c r="D448" s="179"/>
      <c r="E448" s="179"/>
      <c r="F448" s="179"/>
      <c r="G448" s="179"/>
    </row>
    <row r="467" spans="1:7" ht="18" x14ac:dyDescent="0.35">
      <c r="A467" s="179" t="s">
        <v>29</v>
      </c>
      <c r="B467" s="179"/>
      <c r="C467" s="179"/>
      <c r="D467" s="179"/>
      <c r="E467" s="179"/>
      <c r="F467" s="179"/>
      <c r="G467" s="179"/>
    </row>
    <row r="485" spans="1:7" ht="18" x14ac:dyDescent="0.35">
      <c r="A485" s="179" t="s">
        <v>32</v>
      </c>
      <c r="B485" s="179"/>
      <c r="C485" s="179"/>
      <c r="D485" s="179"/>
      <c r="E485" s="179"/>
      <c r="F485" s="179"/>
      <c r="G485" s="179"/>
    </row>
    <row r="503" spans="1:7" ht="18" x14ac:dyDescent="0.35">
      <c r="A503" s="179" t="s">
        <v>25</v>
      </c>
      <c r="B503" s="179"/>
      <c r="C503" s="179"/>
      <c r="D503" s="179"/>
      <c r="E503" s="179"/>
      <c r="F503" s="179"/>
      <c r="G503" s="179"/>
    </row>
    <row r="524" spans="1:9" ht="18" x14ac:dyDescent="0.35">
      <c r="A524" s="179" t="s">
        <v>66</v>
      </c>
      <c r="B524" s="179"/>
      <c r="C524" s="179"/>
      <c r="D524" s="179"/>
      <c r="E524" s="179"/>
      <c r="F524" s="179"/>
      <c r="G524" s="179"/>
    </row>
    <row r="525" spans="1:9" x14ac:dyDescent="0.3">
      <c r="I525" t="s">
        <v>67</v>
      </c>
    </row>
    <row r="529" spans="1:13" ht="18" x14ac:dyDescent="0.35">
      <c r="A529" s="179" t="s">
        <v>68</v>
      </c>
      <c r="B529" s="179"/>
      <c r="C529" s="179"/>
      <c r="D529" s="179"/>
      <c r="E529" s="179"/>
      <c r="F529" s="179"/>
      <c r="G529" s="179"/>
    </row>
    <row r="531" spans="1:13" x14ac:dyDescent="0.3">
      <c r="A531" t="s">
        <v>58</v>
      </c>
      <c r="B531" s="2"/>
    </row>
    <row r="532" spans="1:13" x14ac:dyDescent="0.3">
      <c r="H532" s="1" t="s">
        <v>52</v>
      </c>
      <c r="I532" s="1" t="s">
        <v>53</v>
      </c>
      <c r="J532" s="1" t="s">
        <v>54</v>
      </c>
      <c r="K532" s="1" t="s">
        <v>55</v>
      </c>
      <c r="L532" s="1" t="s">
        <v>69</v>
      </c>
      <c r="M532" s="1" t="s">
        <v>70</v>
      </c>
    </row>
    <row r="533" spans="1:13" x14ac:dyDescent="0.3">
      <c r="H533" s="4">
        <v>0.10290000000000001</v>
      </c>
      <c r="I533">
        <v>0.54630000000000001</v>
      </c>
      <c r="J533">
        <v>38.162100000000002</v>
      </c>
      <c r="K533" s="28">
        <f t="shared" ref="K533:K563" si="6">H533/$H$563</f>
        <v>0.11923522595596757</v>
      </c>
      <c r="L533" s="20">
        <f>0.75*PI()*$H$563*2*TAN($J$554*PI()/180)*39.37</f>
        <v>25.017526460723033</v>
      </c>
      <c r="M533" s="20">
        <f>0.75*PI()*$H$563*2*TAN($J$554*PI()/180)</f>
        <v>0.6354464429952511</v>
      </c>
    </row>
    <row r="534" spans="1:13" x14ac:dyDescent="0.3">
      <c r="H534" s="4">
        <v>0.12859999999999999</v>
      </c>
      <c r="I534">
        <v>0.46110000000000001</v>
      </c>
      <c r="J534">
        <v>32.5428</v>
      </c>
      <c r="K534" s="28">
        <f t="shared" si="6"/>
        <v>0.14901506373117032</v>
      </c>
    </row>
    <row r="535" spans="1:13" x14ac:dyDescent="0.3">
      <c r="H535">
        <v>0.15440000000000001</v>
      </c>
      <c r="I535">
        <v>0.39860000000000001</v>
      </c>
      <c r="J535">
        <v>28.4267</v>
      </c>
      <c r="K535" s="28">
        <f t="shared" si="6"/>
        <v>0.17891077636152955</v>
      </c>
    </row>
    <row r="536" spans="1:13" x14ac:dyDescent="0.3">
      <c r="H536">
        <v>0.1802</v>
      </c>
      <c r="I536">
        <v>0.35110000000000002</v>
      </c>
      <c r="J536">
        <v>25.301200000000001</v>
      </c>
      <c r="K536" s="28">
        <f t="shared" si="6"/>
        <v>0.20880648899188875</v>
      </c>
    </row>
    <row r="537" spans="1:13" x14ac:dyDescent="0.3">
      <c r="H537">
        <v>0.2059</v>
      </c>
      <c r="I537">
        <v>0.31409999999999999</v>
      </c>
      <c r="J537">
        <v>22.851900000000001</v>
      </c>
      <c r="K537" s="28">
        <f t="shared" si="6"/>
        <v>0.23858632676709154</v>
      </c>
    </row>
    <row r="538" spans="1:13" x14ac:dyDescent="0.3">
      <c r="H538">
        <v>0.23169999999999999</v>
      </c>
      <c r="I538">
        <v>0.28449999999999998</v>
      </c>
      <c r="J538">
        <v>20.880199999999999</v>
      </c>
      <c r="K538" s="28">
        <f t="shared" si="6"/>
        <v>0.26848203939745074</v>
      </c>
    </row>
    <row r="539" spans="1:13" x14ac:dyDescent="0.3">
      <c r="H539">
        <v>0.25750000000000001</v>
      </c>
      <c r="I539">
        <v>0.26040000000000002</v>
      </c>
      <c r="J539">
        <v>19.2559</v>
      </c>
      <c r="K539" s="28">
        <f t="shared" si="6"/>
        <v>0.29837775202780997</v>
      </c>
    </row>
    <row r="540" spans="1:13" x14ac:dyDescent="0.3">
      <c r="H540">
        <v>0.2833</v>
      </c>
      <c r="I540">
        <v>0.2404</v>
      </c>
      <c r="J540">
        <v>17.891100000000002</v>
      </c>
      <c r="K540" s="28">
        <f t="shared" si="6"/>
        <v>0.3282734646581692</v>
      </c>
    </row>
    <row r="541" spans="1:13" x14ac:dyDescent="0.3">
      <c r="H541">
        <v>0.309</v>
      </c>
      <c r="I541">
        <v>0.22359999999999999</v>
      </c>
      <c r="J541">
        <v>16.724699999999999</v>
      </c>
      <c r="K541" s="28">
        <f t="shared" si="6"/>
        <v>0.35805330243337197</v>
      </c>
    </row>
    <row r="542" spans="1:13" x14ac:dyDescent="0.3">
      <c r="H542">
        <v>0.33479999999999999</v>
      </c>
      <c r="I542">
        <v>0.2094</v>
      </c>
      <c r="J542">
        <v>15.7128</v>
      </c>
      <c r="K542" s="28">
        <f t="shared" si="6"/>
        <v>0.38794901506373114</v>
      </c>
    </row>
    <row r="543" spans="1:13" x14ac:dyDescent="0.3">
      <c r="H543">
        <v>0.36049999999999999</v>
      </c>
      <c r="I543">
        <v>0.1971</v>
      </c>
      <c r="J543">
        <v>14.8231</v>
      </c>
      <c r="K543" s="28">
        <f t="shared" si="6"/>
        <v>0.41772885283893396</v>
      </c>
    </row>
    <row r="544" spans="1:13" x14ac:dyDescent="0.3">
      <c r="H544">
        <v>0.38629999999999998</v>
      </c>
      <c r="I544">
        <v>0.18640000000000001</v>
      </c>
      <c r="J544">
        <v>14.031700000000001</v>
      </c>
      <c r="K544" s="28">
        <f t="shared" si="6"/>
        <v>0.44762456546929313</v>
      </c>
    </row>
    <row r="545" spans="8:11" x14ac:dyDescent="0.3">
      <c r="H545">
        <v>0.41210000000000002</v>
      </c>
      <c r="I545">
        <v>0.17710000000000001</v>
      </c>
      <c r="J545">
        <v>13.3202</v>
      </c>
      <c r="K545" s="28">
        <f t="shared" si="6"/>
        <v>0.47752027809965242</v>
      </c>
    </row>
    <row r="546" spans="8:11" x14ac:dyDescent="0.3">
      <c r="H546">
        <v>0.43790000000000001</v>
      </c>
      <c r="I546">
        <v>0.16880000000000001</v>
      </c>
      <c r="J546">
        <v>12.674300000000001</v>
      </c>
      <c r="K546" s="28">
        <f t="shared" si="6"/>
        <v>0.50741599073001165</v>
      </c>
    </row>
    <row r="547" spans="8:11" x14ac:dyDescent="0.3">
      <c r="H547">
        <v>0.46360000000000001</v>
      </c>
      <c r="I547">
        <v>0.1615</v>
      </c>
      <c r="J547">
        <v>12.082800000000001</v>
      </c>
      <c r="K547" s="28">
        <f t="shared" si="6"/>
        <v>0.53719582850521441</v>
      </c>
    </row>
    <row r="548" spans="8:11" x14ac:dyDescent="0.3">
      <c r="H548">
        <v>0.4894</v>
      </c>
      <c r="I548">
        <v>0.155</v>
      </c>
      <c r="J548">
        <v>11.5367</v>
      </c>
      <c r="K548" s="28">
        <f t="shared" si="6"/>
        <v>0.56709154113557358</v>
      </c>
    </row>
    <row r="549" spans="8:11" x14ac:dyDescent="0.3">
      <c r="H549">
        <v>0.5151</v>
      </c>
      <c r="I549">
        <v>0.1492</v>
      </c>
      <c r="J549">
        <v>11.028700000000001</v>
      </c>
      <c r="K549" s="28">
        <f t="shared" si="6"/>
        <v>0.59687137891077635</v>
      </c>
    </row>
    <row r="550" spans="8:11" x14ac:dyDescent="0.3">
      <c r="H550">
        <v>0.54090000000000005</v>
      </c>
      <c r="I550">
        <v>0.1439</v>
      </c>
      <c r="J550">
        <v>10.5528</v>
      </c>
      <c r="K550" s="28">
        <f t="shared" si="6"/>
        <v>0.62676709154113563</v>
      </c>
    </row>
    <row r="551" spans="8:11" x14ac:dyDescent="0.3">
      <c r="H551">
        <v>0.56669999999999998</v>
      </c>
      <c r="I551">
        <v>0.13919999999999999</v>
      </c>
      <c r="J551">
        <v>10.103999999999999</v>
      </c>
      <c r="K551" s="28">
        <f t="shared" si="6"/>
        <v>0.65666280417149481</v>
      </c>
    </row>
    <row r="552" spans="8:11" x14ac:dyDescent="0.3">
      <c r="H552">
        <v>0.59250000000000003</v>
      </c>
      <c r="I552">
        <v>0.1348</v>
      </c>
      <c r="J552">
        <v>9.6781000000000006</v>
      </c>
      <c r="K552" s="28">
        <f t="shared" si="6"/>
        <v>0.68655851680185409</v>
      </c>
    </row>
    <row r="553" spans="8:11" x14ac:dyDescent="0.3">
      <c r="H553">
        <v>0.61819999999999997</v>
      </c>
      <c r="I553">
        <v>0.1308</v>
      </c>
      <c r="J553">
        <v>9.2714999999999996</v>
      </c>
      <c r="K553" s="28">
        <f t="shared" si="6"/>
        <v>0.71633835457705675</v>
      </c>
    </row>
    <row r="554" spans="8:11" x14ac:dyDescent="0.3">
      <c r="H554">
        <v>0.64400000000000002</v>
      </c>
      <c r="I554">
        <v>0.127</v>
      </c>
      <c r="J554">
        <v>8.8808000000000007</v>
      </c>
      <c r="K554" s="28">
        <f t="shared" si="6"/>
        <v>0.74623406720741603</v>
      </c>
    </row>
    <row r="555" spans="8:11" x14ac:dyDescent="0.3">
      <c r="H555">
        <v>0.66969999999999996</v>
      </c>
      <c r="I555">
        <v>0.1234</v>
      </c>
      <c r="J555">
        <v>8.5031999999999996</v>
      </c>
      <c r="K555" s="28">
        <f t="shared" si="6"/>
        <v>0.77601390498261869</v>
      </c>
    </row>
    <row r="556" spans="8:11" x14ac:dyDescent="0.3">
      <c r="H556">
        <v>0.69550000000000001</v>
      </c>
      <c r="I556">
        <v>0.1197</v>
      </c>
      <c r="J556">
        <v>8.1359999999999992</v>
      </c>
      <c r="K556" s="28">
        <f t="shared" si="6"/>
        <v>0.80590961761297797</v>
      </c>
    </row>
    <row r="557" spans="8:11" x14ac:dyDescent="0.3">
      <c r="H557">
        <v>0.72130000000000005</v>
      </c>
      <c r="I557">
        <v>0.11559999999999999</v>
      </c>
      <c r="J557">
        <v>7.7763999999999998</v>
      </c>
      <c r="K557" s="28">
        <f t="shared" si="6"/>
        <v>0.83580533024333725</v>
      </c>
    </row>
    <row r="558" spans="8:11" x14ac:dyDescent="0.3">
      <c r="H558">
        <v>0.747</v>
      </c>
      <c r="I558">
        <v>0.1108</v>
      </c>
      <c r="J558">
        <v>7.4218000000000002</v>
      </c>
      <c r="K558" s="28">
        <f t="shared" si="6"/>
        <v>0.86558516801854002</v>
      </c>
    </row>
    <row r="559" spans="8:11" x14ac:dyDescent="0.3">
      <c r="H559">
        <v>0.77280000000000004</v>
      </c>
      <c r="I559">
        <v>0.1045</v>
      </c>
      <c r="J559">
        <v>7.0689000000000002</v>
      </c>
      <c r="K559" s="28">
        <f t="shared" si="6"/>
        <v>0.8954808806488993</v>
      </c>
    </row>
    <row r="560" spans="8:11" x14ac:dyDescent="0.3">
      <c r="H560">
        <v>0.79859999999999998</v>
      </c>
      <c r="I560">
        <v>9.5100000000000004E-2</v>
      </c>
      <c r="J560">
        <v>6.7141000000000002</v>
      </c>
      <c r="K560" s="28">
        <f t="shared" si="6"/>
        <v>0.92537659327925836</v>
      </c>
    </row>
    <row r="561" spans="1:13" x14ac:dyDescent="0.3">
      <c r="H561">
        <v>0.82440000000000002</v>
      </c>
      <c r="I561">
        <v>7.9799999999999996E-2</v>
      </c>
      <c r="J561">
        <v>6.3524000000000003</v>
      </c>
      <c r="K561" s="28">
        <f t="shared" si="6"/>
        <v>0.95527230590961765</v>
      </c>
    </row>
    <row r="562" spans="1:13" x14ac:dyDescent="0.3">
      <c r="H562">
        <v>0.85009999999999997</v>
      </c>
      <c r="I562" s="4">
        <v>0.05</v>
      </c>
      <c r="J562">
        <v>5.9760999999999997</v>
      </c>
      <c r="K562" s="28">
        <f t="shared" si="6"/>
        <v>0.98505214368482041</v>
      </c>
    </row>
    <row r="563" spans="1:13" x14ac:dyDescent="0.3">
      <c r="H563">
        <v>0.86299999999999999</v>
      </c>
      <c r="I563" s="4">
        <v>2.9700000000000001E-2</v>
      </c>
      <c r="J563">
        <v>5.7824</v>
      </c>
      <c r="K563" s="28">
        <f t="shared" si="6"/>
        <v>1</v>
      </c>
    </row>
    <row r="564" spans="1:13" ht="15" thickBot="1" x14ac:dyDescent="0.35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</row>
    <row r="565" spans="1:13" ht="15" thickBot="1" x14ac:dyDescent="0.35"/>
    <row r="566" spans="1:13" ht="18" x14ac:dyDescent="0.35">
      <c r="A566" s="179" t="s">
        <v>71</v>
      </c>
      <c r="B566" s="179"/>
      <c r="C566" s="179"/>
      <c r="D566" s="179"/>
      <c r="E566" s="179"/>
      <c r="F566" s="179"/>
      <c r="G566" s="179"/>
    </row>
    <row r="567" spans="1:13" x14ac:dyDescent="0.3">
      <c r="I567" t="s">
        <v>67</v>
      </c>
    </row>
    <row r="569" spans="1:13" ht="15" thickBot="1" x14ac:dyDescent="0.35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</row>
    <row r="570" spans="1:13" ht="15" thickBot="1" x14ac:dyDescent="0.35"/>
    <row r="571" spans="1:13" ht="18" x14ac:dyDescent="0.35">
      <c r="A571" s="179" t="s">
        <v>72</v>
      </c>
      <c r="B571" s="179"/>
      <c r="C571" s="179"/>
      <c r="D571" s="179"/>
      <c r="E571" s="179"/>
      <c r="F571" s="179"/>
      <c r="G571" s="179"/>
    </row>
    <row r="574" spans="1:13" x14ac:dyDescent="0.3">
      <c r="G574" s="1" t="s">
        <v>52</v>
      </c>
      <c r="H574" s="1" t="s">
        <v>53</v>
      </c>
      <c r="I574" s="1" t="s">
        <v>54</v>
      </c>
      <c r="J574" s="1" t="s">
        <v>55</v>
      </c>
      <c r="K574" s="1" t="s">
        <v>69</v>
      </c>
      <c r="L574" s="1" t="s">
        <v>70</v>
      </c>
    </row>
    <row r="575" spans="1:13" x14ac:dyDescent="0.3">
      <c r="G575" s="29">
        <v>0.10290000000000001</v>
      </c>
      <c r="H575">
        <v>0.53120000000000001</v>
      </c>
      <c r="I575">
        <v>31.898299999999999</v>
      </c>
      <c r="J575" s="28">
        <f>G575/$G$605</f>
        <v>0.11923522595596757</v>
      </c>
      <c r="K575" s="20">
        <f>0.75*PI()*G605*2*TAN(I596*PI()/180)*39.37</f>
        <v>21.236058205715935</v>
      </c>
      <c r="L575" s="20">
        <f>0.75*PI()*G605*2*TAN(I596*PI()/180)</f>
        <v>0.53939695721909919</v>
      </c>
    </row>
    <row r="576" spans="1:13" x14ac:dyDescent="0.3">
      <c r="G576" s="29">
        <v>0.12859999999999999</v>
      </c>
      <c r="H576">
        <v>0.43819999999999998</v>
      </c>
      <c r="I576">
        <v>27.0413</v>
      </c>
      <c r="J576" s="28">
        <f t="shared" ref="J576:J605" si="7">G576/$G$605</f>
        <v>0.14901506373117032</v>
      </c>
    </row>
    <row r="577" spans="1:10" x14ac:dyDescent="0.3">
      <c r="G577" s="29">
        <v>0.15440000000000001</v>
      </c>
      <c r="H577">
        <v>0.3735</v>
      </c>
      <c r="I577">
        <v>23.584099999999999</v>
      </c>
      <c r="J577" s="28">
        <f t="shared" si="7"/>
        <v>0.17891077636152955</v>
      </c>
    </row>
    <row r="578" spans="1:10" x14ac:dyDescent="0.3">
      <c r="G578" s="29">
        <v>0.1802</v>
      </c>
      <c r="H578">
        <v>0.32600000000000001</v>
      </c>
      <c r="I578">
        <v>21.004300000000001</v>
      </c>
      <c r="J578" s="28">
        <f t="shared" si="7"/>
        <v>0.20880648899188875</v>
      </c>
    </row>
    <row r="579" spans="1:10" x14ac:dyDescent="0.3">
      <c r="G579" s="29">
        <v>0.2059</v>
      </c>
      <c r="H579">
        <v>0.2898</v>
      </c>
      <c r="I579">
        <v>19.004100000000001</v>
      </c>
      <c r="J579" s="28">
        <f t="shared" si="7"/>
        <v>0.23858632676709154</v>
      </c>
    </row>
    <row r="580" spans="1:10" x14ac:dyDescent="0.3">
      <c r="G580" s="29">
        <v>0.23169999999999999</v>
      </c>
      <c r="H580">
        <v>0.26140000000000002</v>
      </c>
      <c r="I580">
        <v>17.4038</v>
      </c>
      <c r="J580" s="28">
        <f t="shared" si="7"/>
        <v>0.26848203939745074</v>
      </c>
    </row>
    <row r="581" spans="1:10" x14ac:dyDescent="0.3">
      <c r="G581" s="29">
        <v>0.25750000000000001</v>
      </c>
      <c r="H581">
        <v>0.2384</v>
      </c>
      <c r="I581">
        <v>16.0899</v>
      </c>
      <c r="J581" s="28">
        <f t="shared" si="7"/>
        <v>0.29837775202780997</v>
      </c>
    </row>
    <row r="582" spans="1:10" x14ac:dyDescent="0.3">
      <c r="G582" s="29">
        <v>0.2833</v>
      </c>
      <c r="H582">
        <v>0.21959999999999999</v>
      </c>
      <c r="I582">
        <v>14.987399999999999</v>
      </c>
      <c r="J582" s="28">
        <f t="shared" si="7"/>
        <v>0.3282734646581692</v>
      </c>
    </row>
    <row r="583" spans="1:10" x14ac:dyDescent="0.3">
      <c r="G583" s="29">
        <v>0.309</v>
      </c>
      <c r="H583">
        <v>0.2039</v>
      </c>
      <c r="I583">
        <v>14.044700000000001</v>
      </c>
      <c r="J583" s="28">
        <f t="shared" si="7"/>
        <v>0.35805330243337197</v>
      </c>
    </row>
    <row r="584" spans="1:10" x14ac:dyDescent="0.3">
      <c r="G584" s="29">
        <v>0.33479999999999999</v>
      </c>
      <c r="H584">
        <v>0.1905</v>
      </c>
      <c r="I584">
        <v>13.2256</v>
      </c>
      <c r="J584" s="28">
        <f t="shared" si="7"/>
        <v>0.38794901506373114</v>
      </c>
    </row>
    <row r="585" spans="1:10" x14ac:dyDescent="0.3">
      <c r="G585" s="29">
        <v>0.36049999999999999</v>
      </c>
      <c r="H585">
        <v>0.17910000000000001</v>
      </c>
      <c r="I585">
        <v>12.5036</v>
      </c>
      <c r="J585" s="28">
        <f t="shared" si="7"/>
        <v>0.41772885283893396</v>
      </c>
    </row>
    <row r="586" spans="1:10" x14ac:dyDescent="0.3">
      <c r="G586" s="29">
        <v>0.38629999999999998</v>
      </c>
      <c r="H586">
        <v>0.16930000000000001</v>
      </c>
      <c r="I586">
        <v>11.8592</v>
      </c>
      <c r="J586" s="28">
        <f t="shared" si="7"/>
        <v>0.44762456546929313</v>
      </c>
    </row>
    <row r="587" spans="1:10" x14ac:dyDescent="0.3">
      <c r="A587" t="s">
        <v>60</v>
      </c>
      <c r="B587" s="2"/>
      <c r="G587" s="29">
        <v>0.41210000000000002</v>
      </c>
      <c r="H587">
        <v>0.16070000000000001</v>
      </c>
      <c r="I587">
        <v>11.2774</v>
      </c>
      <c r="J587" s="28">
        <f t="shared" si="7"/>
        <v>0.47752027809965242</v>
      </c>
    </row>
    <row r="588" spans="1:10" x14ac:dyDescent="0.3">
      <c r="B588" s="2"/>
      <c r="G588" s="29">
        <v>0.43790000000000001</v>
      </c>
      <c r="H588">
        <v>0.15310000000000001</v>
      </c>
      <c r="I588">
        <v>10.7469</v>
      </c>
      <c r="J588" s="28">
        <f t="shared" si="7"/>
        <v>0.50741599073001165</v>
      </c>
    </row>
    <row r="589" spans="1:10" x14ac:dyDescent="0.3">
      <c r="B589" s="2"/>
      <c r="G589" s="29">
        <v>0.46360000000000001</v>
      </c>
      <c r="H589">
        <v>0.1464</v>
      </c>
      <c r="I589">
        <v>10.258699999999999</v>
      </c>
      <c r="J589" s="28">
        <f t="shared" si="7"/>
        <v>0.53719582850521441</v>
      </c>
    </row>
    <row r="590" spans="1:10" x14ac:dyDescent="0.3">
      <c r="B590" s="2"/>
      <c r="G590" s="29">
        <v>0.4894</v>
      </c>
      <c r="H590">
        <v>0.1404</v>
      </c>
      <c r="I590">
        <v>9.8054000000000006</v>
      </c>
      <c r="J590" s="28">
        <f t="shared" si="7"/>
        <v>0.56709154113557358</v>
      </c>
    </row>
    <row r="591" spans="1:10" x14ac:dyDescent="0.3">
      <c r="B591" s="2"/>
      <c r="G591" s="29">
        <v>0.5151</v>
      </c>
      <c r="H591">
        <v>0.13500000000000001</v>
      </c>
      <c r="I591">
        <v>9.3813999999999993</v>
      </c>
      <c r="J591" s="28">
        <f t="shared" si="7"/>
        <v>0.59687137891077635</v>
      </c>
    </row>
    <row r="592" spans="1:10" x14ac:dyDescent="0.3">
      <c r="B592" s="2"/>
      <c r="G592" s="29">
        <v>0.54090000000000005</v>
      </c>
      <c r="H592">
        <v>0.13020000000000001</v>
      </c>
      <c r="I592">
        <v>8.9817999999999998</v>
      </c>
      <c r="J592" s="28">
        <f t="shared" si="7"/>
        <v>0.62676709154113563</v>
      </c>
    </row>
    <row r="593" spans="7:10" x14ac:dyDescent="0.3">
      <c r="G593" s="29">
        <v>0.56669999999999998</v>
      </c>
      <c r="H593">
        <v>0.1258</v>
      </c>
      <c r="I593">
        <v>8.6024999999999991</v>
      </c>
      <c r="J593" s="28">
        <f t="shared" si="7"/>
        <v>0.65666280417149481</v>
      </c>
    </row>
    <row r="594" spans="7:10" x14ac:dyDescent="0.3">
      <c r="G594" s="29">
        <v>0.59250000000000003</v>
      </c>
      <c r="H594">
        <v>0.1217</v>
      </c>
      <c r="I594">
        <v>8.2402999999999995</v>
      </c>
      <c r="J594" s="28">
        <f t="shared" si="7"/>
        <v>0.68655851680185409</v>
      </c>
    </row>
    <row r="595" spans="7:10" x14ac:dyDescent="0.3">
      <c r="G595" s="29">
        <v>0.61819999999999997</v>
      </c>
      <c r="H595">
        <v>0.1179</v>
      </c>
      <c r="I595">
        <v>7.8921000000000001</v>
      </c>
      <c r="J595" s="28">
        <f t="shared" si="7"/>
        <v>0.71633835457705675</v>
      </c>
    </row>
    <row r="596" spans="7:10" x14ac:dyDescent="0.3">
      <c r="G596" s="29">
        <v>0.64400000000000002</v>
      </c>
      <c r="H596">
        <v>0.1143</v>
      </c>
      <c r="I596">
        <v>7.5552999999999999</v>
      </c>
      <c r="J596" s="28">
        <f t="shared" si="7"/>
        <v>0.74623406720741603</v>
      </c>
    </row>
    <row r="597" spans="7:10" x14ac:dyDescent="0.3">
      <c r="G597" s="29">
        <v>0.66969999999999996</v>
      </c>
      <c r="H597">
        <v>0.1108</v>
      </c>
      <c r="I597">
        <v>7.2275999999999998</v>
      </c>
      <c r="J597" s="28">
        <f t="shared" si="7"/>
        <v>0.77601390498261869</v>
      </c>
    </row>
    <row r="598" spans="7:10" x14ac:dyDescent="0.3">
      <c r="G598" s="29">
        <v>0.69550000000000001</v>
      </c>
      <c r="H598">
        <v>0.107</v>
      </c>
      <c r="I598">
        <v>6.9065000000000003</v>
      </c>
      <c r="J598" s="28">
        <f t="shared" si="7"/>
        <v>0.80590961761297797</v>
      </c>
    </row>
    <row r="599" spans="7:10" x14ac:dyDescent="0.3">
      <c r="G599" s="29">
        <v>0.72130000000000005</v>
      </c>
      <c r="H599">
        <v>0.10290000000000001</v>
      </c>
      <c r="I599">
        <v>6.5898000000000003</v>
      </c>
      <c r="J599" s="28">
        <f t="shared" si="7"/>
        <v>0.83580533024333725</v>
      </c>
    </row>
    <row r="600" spans="7:10" x14ac:dyDescent="0.3">
      <c r="G600" s="29">
        <v>0.747</v>
      </c>
      <c r="H600">
        <v>9.8000000000000004E-2</v>
      </c>
      <c r="I600">
        <v>6.2750000000000004</v>
      </c>
      <c r="J600" s="28">
        <f t="shared" si="7"/>
        <v>0.86558516801854002</v>
      </c>
    </row>
    <row r="601" spans="7:10" x14ac:dyDescent="0.3">
      <c r="G601" s="29">
        <v>0.77280000000000004</v>
      </c>
      <c r="H601">
        <v>9.1499999999999998E-2</v>
      </c>
      <c r="I601">
        <v>5.9592999999999998</v>
      </c>
      <c r="J601" s="28">
        <f t="shared" si="7"/>
        <v>0.8954808806488993</v>
      </c>
    </row>
    <row r="602" spans="7:10" x14ac:dyDescent="0.3">
      <c r="G602" s="29">
        <v>0.79859999999999998</v>
      </c>
      <c r="H602">
        <v>8.2400000000000001E-2</v>
      </c>
      <c r="I602">
        <v>5.6393000000000004</v>
      </c>
      <c r="J602" s="28">
        <f t="shared" si="7"/>
        <v>0.92537659327925836</v>
      </c>
    </row>
    <row r="603" spans="7:10" x14ac:dyDescent="0.3">
      <c r="G603" s="29">
        <v>0.82440000000000002</v>
      </c>
      <c r="H603">
        <v>6.8199999999999997E-2</v>
      </c>
      <c r="I603">
        <v>5.3098999999999998</v>
      </c>
      <c r="J603" s="28">
        <f t="shared" si="7"/>
        <v>0.95527230590961765</v>
      </c>
    </row>
    <row r="604" spans="7:10" x14ac:dyDescent="0.3">
      <c r="G604" s="29">
        <v>0.85009999999999997</v>
      </c>
      <c r="H604" s="4">
        <v>4.2200000000000001E-2</v>
      </c>
      <c r="I604">
        <v>4.9634999999999998</v>
      </c>
      <c r="J604" s="28">
        <f t="shared" si="7"/>
        <v>0.98505214368482041</v>
      </c>
    </row>
    <row r="605" spans="7:10" x14ac:dyDescent="0.3">
      <c r="G605" s="29">
        <v>0.86299999999999999</v>
      </c>
      <c r="H605" s="4">
        <v>2.47E-2</v>
      </c>
      <c r="I605">
        <v>4.7839999999999998</v>
      </c>
      <c r="J605" s="28">
        <f t="shared" si="7"/>
        <v>1</v>
      </c>
    </row>
    <row r="609" spans="1:13" ht="18" x14ac:dyDescent="0.35">
      <c r="A609" s="179" t="s">
        <v>73</v>
      </c>
      <c r="B609" s="179"/>
      <c r="C609" s="179"/>
      <c r="D609" s="179"/>
      <c r="E609" s="179"/>
      <c r="F609" s="179"/>
      <c r="G609" s="179"/>
    </row>
    <row r="611" spans="1:13" x14ac:dyDescent="0.3">
      <c r="A611" t="s">
        <v>74</v>
      </c>
    </row>
    <row r="614" spans="1:13" x14ac:dyDescent="0.3">
      <c r="H614" s="1" t="s">
        <v>52</v>
      </c>
      <c r="I614" s="1" t="s">
        <v>53</v>
      </c>
      <c r="J614" s="1" t="s">
        <v>54</v>
      </c>
      <c r="K614" s="1" t="s">
        <v>55</v>
      </c>
      <c r="L614" s="1" t="s">
        <v>69</v>
      </c>
      <c r="M614" s="1" t="s">
        <v>70</v>
      </c>
    </row>
    <row r="615" spans="1:13" x14ac:dyDescent="0.3">
      <c r="H615" s="29">
        <v>0.10290000000000001</v>
      </c>
      <c r="I615">
        <v>0.53120000000000001</v>
      </c>
      <c r="J615">
        <v>31.898299999999999</v>
      </c>
      <c r="K615" s="28">
        <f>H615/$G$605</f>
        <v>0.11923522595596757</v>
      </c>
      <c r="L615" s="20">
        <f>0.75*PI()*H645*2*TAN(J636*PI()/180)*39.37</f>
        <v>21.236058205715935</v>
      </c>
      <c r="M615" s="20">
        <f>0.75*PI()*H645*2*TAN(J636*PI()/180)</f>
        <v>0.53939695721909919</v>
      </c>
    </row>
    <row r="616" spans="1:13" x14ac:dyDescent="0.3">
      <c r="H616" s="29">
        <v>0.12859999999999999</v>
      </c>
      <c r="I616">
        <v>0.43819999999999998</v>
      </c>
      <c r="J616">
        <v>27.0413</v>
      </c>
      <c r="K616" s="28">
        <f t="shared" ref="K616:K645" si="8">H616/$G$605</f>
        <v>0.14901506373117032</v>
      </c>
    </row>
    <row r="617" spans="1:13" x14ac:dyDescent="0.3">
      <c r="H617" s="29">
        <v>0.15440000000000001</v>
      </c>
      <c r="I617">
        <v>0.3735</v>
      </c>
      <c r="J617">
        <v>23.584099999999999</v>
      </c>
      <c r="K617" s="28">
        <f t="shared" si="8"/>
        <v>0.17891077636152955</v>
      </c>
    </row>
    <row r="618" spans="1:13" x14ac:dyDescent="0.3">
      <c r="H618" s="29">
        <v>0.1802</v>
      </c>
      <c r="I618">
        <v>0.32600000000000001</v>
      </c>
      <c r="J618">
        <v>21.004300000000001</v>
      </c>
      <c r="K618" s="28">
        <f t="shared" si="8"/>
        <v>0.20880648899188875</v>
      </c>
    </row>
    <row r="619" spans="1:13" x14ac:dyDescent="0.3">
      <c r="H619" s="29">
        <v>0.2059</v>
      </c>
      <c r="I619">
        <v>0.2898</v>
      </c>
      <c r="J619">
        <v>19.004100000000001</v>
      </c>
      <c r="K619" s="28">
        <f t="shared" si="8"/>
        <v>0.23858632676709154</v>
      </c>
    </row>
    <row r="620" spans="1:13" x14ac:dyDescent="0.3">
      <c r="H620" s="29">
        <v>0.23169999999999999</v>
      </c>
      <c r="I620">
        <v>0.26140000000000002</v>
      </c>
      <c r="J620">
        <v>17.4038</v>
      </c>
      <c r="K620" s="28">
        <f t="shared" si="8"/>
        <v>0.26848203939745074</v>
      </c>
    </row>
    <row r="621" spans="1:13" x14ac:dyDescent="0.3">
      <c r="H621" s="29">
        <v>0.25750000000000001</v>
      </c>
      <c r="I621">
        <v>0.2384</v>
      </c>
      <c r="J621">
        <v>16.0899</v>
      </c>
      <c r="K621" s="28">
        <f t="shared" si="8"/>
        <v>0.29837775202780997</v>
      </c>
    </row>
    <row r="622" spans="1:13" x14ac:dyDescent="0.3">
      <c r="H622" s="29">
        <v>0.2833</v>
      </c>
      <c r="I622">
        <v>0.21959999999999999</v>
      </c>
      <c r="J622">
        <v>14.987399999999999</v>
      </c>
      <c r="K622" s="28">
        <f t="shared" si="8"/>
        <v>0.3282734646581692</v>
      </c>
    </row>
    <row r="623" spans="1:13" x14ac:dyDescent="0.3">
      <c r="H623" s="29">
        <v>0.309</v>
      </c>
      <c r="I623">
        <v>0.2039</v>
      </c>
      <c r="J623">
        <v>14.044700000000001</v>
      </c>
      <c r="K623" s="28">
        <f t="shared" si="8"/>
        <v>0.35805330243337197</v>
      </c>
    </row>
    <row r="624" spans="1:13" x14ac:dyDescent="0.3">
      <c r="H624" s="29">
        <v>0.33479999999999999</v>
      </c>
      <c r="I624">
        <v>0.1905</v>
      </c>
      <c r="J624">
        <v>13.2256</v>
      </c>
      <c r="K624" s="28">
        <f t="shared" si="8"/>
        <v>0.38794901506373114</v>
      </c>
    </row>
    <row r="625" spans="8:11" x14ac:dyDescent="0.3">
      <c r="H625" s="29">
        <v>0.36049999999999999</v>
      </c>
      <c r="I625">
        <v>0.17910000000000001</v>
      </c>
      <c r="J625">
        <v>12.5036</v>
      </c>
      <c r="K625" s="28">
        <f t="shared" si="8"/>
        <v>0.41772885283893396</v>
      </c>
    </row>
    <row r="626" spans="8:11" x14ac:dyDescent="0.3">
      <c r="H626" s="29">
        <v>0.38629999999999998</v>
      </c>
      <c r="I626">
        <v>0.16930000000000001</v>
      </c>
      <c r="J626">
        <v>11.8592</v>
      </c>
      <c r="K626" s="28">
        <f t="shared" si="8"/>
        <v>0.44762456546929313</v>
      </c>
    </row>
    <row r="627" spans="8:11" x14ac:dyDescent="0.3">
      <c r="H627" s="29">
        <v>0.41210000000000002</v>
      </c>
      <c r="I627">
        <v>0.16070000000000001</v>
      </c>
      <c r="J627">
        <v>11.2774</v>
      </c>
      <c r="K627" s="28">
        <f t="shared" si="8"/>
        <v>0.47752027809965242</v>
      </c>
    </row>
    <row r="628" spans="8:11" x14ac:dyDescent="0.3">
      <c r="H628" s="29">
        <v>0.43790000000000001</v>
      </c>
      <c r="I628">
        <v>0.15310000000000001</v>
      </c>
      <c r="J628">
        <v>10.7469</v>
      </c>
      <c r="K628" s="28">
        <f t="shared" si="8"/>
        <v>0.50741599073001165</v>
      </c>
    </row>
    <row r="629" spans="8:11" x14ac:dyDescent="0.3">
      <c r="H629" s="29">
        <v>0.46360000000000001</v>
      </c>
      <c r="I629">
        <v>0.1464</v>
      </c>
      <c r="J629">
        <v>10.258699999999999</v>
      </c>
      <c r="K629" s="28">
        <f t="shared" si="8"/>
        <v>0.53719582850521441</v>
      </c>
    </row>
    <row r="630" spans="8:11" x14ac:dyDescent="0.3">
      <c r="H630" s="29">
        <v>0.4894</v>
      </c>
      <c r="I630">
        <v>0.1404</v>
      </c>
      <c r="J630">
        <v>9.8054000000000006</v>
      </c>
      <c r="K630" s="28">
        <f t="shared" si="8"/>
        <v>0.56709154113557358</v>
      </c>
    </row>
    <row r="631" spans="8:11" x14ac:dyDescent="0.3">
      <c r="H631" s="29">
        <v>0.5151</v>
      </c>
      <c r="I631">
        <v>0.13500000000000001</v>
      </c>
      <c r="J631">
        <v>9.3813999999999993</v>
      </c>
      <c r="K631" s="28">
        <f t="shared" si="8"/>
        <v>0.59687137891077635</v>
      </c>
    </row>
    <row r="632" spans="8:11" x14ac:dyDescent="0.3">
      <c r="H632" s="29">
        <v>0.54090000000000005</v>
      </c>
      <c r="I632">
        <v>0.13020000000000001</v>
      </c>
      <c r="J632">
        <v>8.9817999999999998</v>
      </c>
      <c r="K632" s="28">
        <f t="shared" si="8"/>
        <v>0.62676709154113563</v>
      </c>
    </row>
    <row r="633" spans="8:11" x14ac:dyDescent="0.3">
      <c r="H633" s="29">
        <v>0.56669999999999998</v>
      </c>
      <c r="I633">
        <v>0.1258</v>
      </c>
      <c r="J633">
        <v>8.6024999999999991</v>
      </c>
      <c r="K633" s="28">
        <f t="shared" si="8"/>
        <v>0.65666280417149481</v>
      </c>
    </row>
    <row r="634" spans="8:11" x14ac:dyDescent="0.3">
      <c r="H634" s="29">
        <v>0.59250000000000003</v>
      </c>
      <c r="I634">
        <v>0.1217</v>
      </c>
      <c r="J634">
        <v>8.2402999999999995</v>
      </c>
      <c r="K634" s="28">
        <f t="shared" si="8"/>
        <v>0.68655851680185409</v>
      </c>
    </row>
    <row r="635" spans="8:11" x14ac:dyDescent="0.3">
      <c r="H635" s="29">
        <v>0.61819999999999997</v>
      </c>
      <c r="I635">
        <v>0.1179</v>
      </c>
      <c r="J635">
        <v>7.8921000000000001</v>
      </c>
      <c r="K635" s="28">
        <f t="shared" si="8"/>
        <v>0.71633835457705675</v>
      </c>
    </row>
    <row r="636" spans="8:11" x14ac:dyDescent="0.3">
      <c r="H636" s="29">
        <v>0.64400000000000002</v>
      </c>
      <c r="I636">
        <v>0.1143</v>
      </c>
      <c r="J636">
        <v>7.5552999999999999</v>
      </c>
      <c r="K636" s="28">
        <f t="shared" si="8"/>
        <v>0.74623406720741603</v>
      </c>
    </row>
    <row r="637" spans="8:11" x14ac:dyDescent="0.3">
      <c r="H637" s="29">
        <v>0.66969999999999996</v>
      </c>
      <c r="I637">
        <v>0.1108</v>
      </c>
      <c r="J637">
        <v>7.2275999999999998</v>
      </c>
      <c r="K637" s="28">
        <f t="shared" si="8"/>
        <v>0.77601390498261869</v>
      </c>
    </row>
    <row r="638" spans="8:11" x14ac:dyDescent="0.3">
      <c r="H638" s="29">
        <v>0.69550000000000001</v>
      </c>
      <c r="I638">
        <v>0.107</v>
      </c>
      <c r="J638">
        <v>6.9065000000000003</v>
      </c>
      <c r="K638" s="28">
        <f t="shared" si="8"/>
        <v>0.80590961761297797</v>
      </c>
    </row>
    <row r="639" spans="8:11" x14ac:dyDescent="0.3">
      <c r="H639" s="29">
        <v>0.72130000000000005</v>
      </c>
      <c r="I639">
        <v>0.10290000000000001</v>
      </c>
      <c r="J639">
        <v>6.5898000000000003</v>
      </c>
      <c r="K639" s="28">
        <f t="shared" si="8"/>
        <v>0.83580533024333725</v>
      </c>
    </row>
    <row r="640" spans="8:11" x14ac:dyDescent="0.3">
      <c r="H640" s="29">
        <v>0.747</v>
      </c>
      <c r="I640">
        <v>9.8000000000000004E-2</v>
      </c>
      <c r="J640">
        <v>6.2750000000000004</v>
      </c>
      <c r="K640" s="28">
        <f t="shared" si="8"/>
        <v>0.86558516801854002</v>
      </c>
    </row>
    <row r="641" spans="1:13" x14ac:dyDescent="0.3">
      <c r="H641" s="29">
        <v>0.77280000000000004</v>
      </c>
      <c r="I641">
        <v>9.1499999999999998E-2</v>
      </c>
      <c r="J641">
        <v>5.9592999999999998</v>
      </c>
      <c r="K641" s="28">
        <f t="shared" si="8"/>
        <v>0.8954808806488993</v>
      </c>
    </row>
    <row r="642" spans="1:13" x14ac:dyDescent="0.3">
      <c r="H642" s="29">
        <v>0.79859999999999998</v>
      </c>
      <c r="I642">
        <v>8.2400000000000001E-2</v>
      </c>
      <c r="J642">
        <v>5.6393000000000004</v>
      </c>
      <c r="K642" s="28">
        <f t="shared" si="8"/>
        <v>0.92537659327925836</v>
      </c>
    </row>
    <row r="643" spans="1:13" x14ac:dyDescent="0.3">
      <c r="H643" s="29">
        <v>0.82440000000000002</v>
      </c>
      <c r="I643">
        <v>6.8199999999999997E-2</v>
      </c>
      <c r="J643">
        <v>5.3098999999999998</v>
      </c>
      <c r="K643" s="28">
        <f t="shared" si="8"/>
        <v>0.95527230590961765</v>
      </c>
    </row>
    <row r="644" spans="1:13" x14ac:dyDescent="0.3">
      <c r="H644" s="29">
        <v>0.85009999999999997</v>
      </c>
      <c r="I644" s="4">
        <v>4.2200000000000001E-2</v>
      </c>
      <c r="J644">
        <v>4.9634999999999998</v>
      </c>
      <c r="K644" s="28">
        <f t="shared" si="8"/>
        <v>0.98505214368482041</v>
      </c>
    </row>
    <row r="645" spans="1:13" x14ac:dyDescent="0.3">
      <c r="H645" s="29">
        <v>0.86299999999999999</v>
      </c>
      <c r="I645" s="4">
        <v>2.47E-2</v>
      </c>
      <c r="J645">
        <v>4.7839999999999998</v>
      </c>
      <c r="K645" s="28">
        <f t="shared" si="8"/>
        <v>1</v>
      </c>
    </row>
    <row r="647" spans="1:13" ht="15" thickBot="1" x14ac:dyDescent="0.35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</row>
    <row r="649" spans="1:13" ht="18" x14ac:dyDescent="0.35">
      <c r="A649" s="179" t="s">
        <v>75</v>
      </c>
      <c r="B649" s="179"/>
      <c r="C649" s="179"/>
      <c r="D649" s="179"/>
      <c r="E649" s="179"/>
      <c r="F649" s="179"/>
      <c r="G649" s="179"/>
    </row>
    <row r="651" spans="1:13" x14ac:dyDescent="0.3">
      <c r="A651" t="s">
        <v>58</v>
      </c>
    </row>
    <row r="652" spans="1:13" x14ac:dyDescent="0.3">
      <c r="H652" s="1" t="s">
        <v>52</v>
      </c>
      <c r="I652" s="1" t="s">
        <v>53</v>
      </c>
      <c r="J652" s="1" t="s">
        <v>54</v>
      </c>
      <c r="K652" s="1" t="s">
        <v>55</v>
      </c>
      <c r="L652" s="1" t="s">
        <v>69</v>
      </c>
      <c r="M652" s="1" t="s">
        <v>70</v>
      </c>
    </row>
    <row r="653" spans="1:13" x14ac:dyDescent="0.3">
      <c r="H653" s="29">
        <v>0.10290000000000001</v>
      </c>
      <c r="I653">
        <v>0.8881</v>
      </c>
      <c r="J653">
        <v>38.713299999999997</v>
      </c>
      <c r="K653" s="28">
        <f>H653/$G$605</f>
        <v>0.11923522595596757</v>
      </c>
      <c r="L653" s="20">
        <f>0.75*PI()*H683*2*TAN(J674*PI()/180)*39.37</f>
        <v>26.34608013149392</v>
      </c>
      <c r="M653" s="20">
        <f>0.75*PI()*H683*2*TAN(J674*PI()/180)</f>
        <v>0.66919177372349303</v>
      </c>
    </row>
    <row r="654" spans="1:13" x14ac:dyDescent="0.3">
      <c r="H654" s="29">
        <v>0.12859999999999999</v>
      </c>
      <c r="I654">
        <v>0.73960000000000004</v>
      </c>
      <c r="J654">
        <v>33.042200000000001</v>
      </c>
      <c r="K654" s="28">
        <f t="shared" ref="K654:K683" si="9">H654/$G$605</f>
        <v>0.14901506373117032</v>
      </c>
    </row>
    <row r="655" spans="1:13" x14ac:dyDescent="0.3">
      <c r="H655" s="29">
        <v>0.15440000000000001</v>
      </c>
      <c r="I655">
        <v>0.63449999999999995</v>
      </c>
      <c r="J655">
        <v>28.878900000000002</v>
      </c>
      <c r="K655" s="28">
        <f t="shared" si="9"/>
        <v>0.17891077636152955</v>
      </c>
    </row>
    <row r="656" spans="1:13" x14ac:dyDescent="0.3">
      <c r="H656" s="29">
        <v>0.1802</v>
      </c>
      <c r="I656">
        <v>0.55640000000000001</v>
      </c>
      <c r="J656">
        <v>25.714300000000001</v>
      </c>
      <c r="K656" s="28">
        <f t="shared" si="9"/>
        <v>0.20880648899188875</v>
      </c>
    </row>
    <row r="657" spans="8:11" x14ac:dyDescent="0.3">
      <c r="H657" s="29">
        <v>0.2059</v>
      </c>
      <c r="I657">
        <v>0.49619999999999997</v>
      </c>
      <c r="J657">
        <v>23.234000000000002</v>
      </c>
      <c r="K657" s="28">
        <f t="shared" si="9"/>
        <v>0.23858632676709154</v>
      </c>
    </row>
    <row r="658" spans="8:11" x14ac:dyDescent="0.3">
      <c r="H658" s="29">
        <v>0.23169999999999999</v>
      </c>
      <c r="I658">
        <v>0.44850000000000001</v>
      </c>
      <c r="J658">
        <v>21.238299999999999</v>
      </c>
      <c r="K658" s="28">
        <f t="shared" si="9"/>
        <v>0.26848203939745074</v>
      </c>
    </row>
    <row r="659" spans="8:11" x14ac:dyDescent="0.3">
      <c r="H659" s="29">
        <v>0.25750000000000001</v>
      </c>
      <c r="I659">
        <v>0.4098</v>
      </c>
      <c r="J659">
        <v>19.5961</v>
      </c>
      <c r="K659" s="28">
        <f t="shared" si="9"/>
        <v>0.29837775202780997</v>
      </c>
    </row>
    <row r="660" spans="8:11" x14ac:dyDescent="0.3">
      <c r="H660" s="29">
        <v>0.2833</v>
      </c>
      <c r="I660">
        <v>0.378</v>
      </c>
      <c r="J660">
        <v>18.218499999999999</v>
      </c>
      <c r="K660" s="28">
        <f t="shared" si="9"/>
        <v>0.3282734646581692</v>
      </c>
    </row>
    <row r="661" spans="8:11" x14ac:dyDescent="0.3">
      <c r="H661" s="29">
        <v>0.309</v>
      </c>
      <c r="I661">
        <v>0.35120000000000001</v>
      </c>
      <c r="J661">
        <v>17.043600000000001</v>
      </c>
      <c r="K661" s="28">
        <f t="shared" si="9"/>
        <v>0.35805330243337197</v>
      </c>
    </row>
    <row r="662" spans="8:11" x14ac:dyDescent="0.3">
      <c r="H662" s="29">
        <v>0.33479999999999999</v>
      </c>
      <c r="I662">
        <v>0.32850000000000001</v>
      </c>
      <c r="J662">
        <v>16.026900000000001</v>
      </c>
      <c r="K662" s="28">
        <f t="shared" si="9"/>
        <v>0.38794901506373114</v>
      </c>
    </row>
    <row r="663" spans="8:11" x14ac:dyDescent="0.3">
      <c r="H663" s="29">
        <v>0.36049999999999999</v>
      </c>
      <c r="I663">
        <v>0.309</v>
      </c>
      <c r="J663">
        <v>15.1358</v>
      </c>
      <c r="K663" s="28">
        <f t="shared" si="9"/>
        <v>0.41772885283893396</v>
      </c>
    </row>
    <row r="664" spans="8:11" x14ac:dyDescent="0.3">
      <c r="H664" s="29">
        <v>0.38629999999999998</v>
      </c>
      <c r="I664">
        <v>0.29210000000000003</v>
      </c>
      <c r="J664">
        <v>14.345800000000001</v>
      </c>
      <c r="K664" s="28">
        <f t="shared" si="9"/>
        <v>0.44762456546929313</v>
      </c>
    </row>
    <row r="665" spans="8:11" x14ac:dyDescent="0.3">
      <c r="H665" s="29">
        <v>0.41210000000000002</v>
      </c>
      <c r="I665">
        <v>0.27729999999999999</v>
      </c>
      <c r="J665">
        <v>13.638400000000001</v>
      </c>
      <c r="K665" s="28">
        <f t="shared" si="9"/>
        <v>0.47752027809965242</v>
      </c>
    </row>
    <row r="666" spans="8:11" x14ac:dyDescent="0.3">
      <c r="H666" s="29">
        <v>0.43790000000000001</v>
      </c>
      <c r="I666">
        <v>0.26429999999999998</v>
      </c>
      <c r="J666">
        <v>12.9992</v>
      </c>
      <c r="K666" s="28">
        <f t="shared" si="9"/>
        <v>0.50741599073001165</v>
      </c>
    </row>
    <row r="667" spans="8:11" x14ac:dyDescent="0.3">
      <c r="H667" s="29">
        <v>0.46360000000000001</v>
      </c>
      <c r="I667">
        <v>0.25269999999999998</v>
      </c>
      <c r="J667">
        <v>12.416600000000001</v>
      </c>
      <c r="K667" s="28">
        <f t="shared" si="9"/>
        <v>0.53719582850521441</v>
      </c>
    </row>
    <row r="668" spans="8:11" x14ac:dyDescent="0.3">
      <c r="H668" s="29">
        <v>0.4894</v>
      </c>
      <c r="I668">
        <v>0.2422</v>
      </c>
      <c r="J668">
        <v>11.8818</v>
      </c>
      <c r="K668" s="28">
        <f t="shared" si="9"/>
        <v>0.56709154113557358</v>
      </c>
    </row>
    <row r="669" spans="8:11" x14ac:dyDescent="0.3">
      <c r="H669" s="29">
        <v>0.5151</v>
      </c>
      <c r="I669">
        <v>0.23280000000000001</v>
      </c>
      <c r="J669">
        <v>11.3874</v>
      </c>
      <c r="K669" s="28">
        <f t="shared" si="9"/>
        <v>0.59687137891077635</v>
      </c>
    </row>
    <row r="670" spans="8:11" x14ac:dyDescent="0.3">
      <c r="H670" s="29">
        <v>0.54090000000000005</v>
      </c>
      <c r="I670">
        <v>0.22420000000000001</v>
      </c>
      <c r="J670">
        <v>10.9274</v>
      </c>
      <c r="K670" s="28">
        <f t="shared" si="9"/>
        <v>0.62676709154113563</v>
      </c>
    </row>
    <row r="671" spans="8:11" x14ac:dyDescent="0.3">
      <c r="H671" s="29">
        <v>0.56669999999999998</v>
      </c>
      <c r="I671">
        <v>0.21629999999999999</v>
      </c>
      <c r="J671">
        <v>10.4969</v>
      </c>
      <c r="K671" s="28">
        <f t="shared" si="9"/>
        <v>0.65666280417149481</v>
      </c>
    </row>
    <row r="672" spans="8:11" x14ac:dyDescent="0.3">
      <c r="H672" s="29">
        <v>0.59250000000000003</v>
      </c>
      <c r="I672">
        <v>0.20880000000000001</v>
      </c>
      <c r="J672">
        <v>10.091699999999999</v>
      </c>
      <c r="K672" s="28">
        <f t="shared" si="9"/>
        <v>0.68655851680185409</v>
      </c>
    </row>
    <row r="673" spans="1:13" x14ac:dyDescent="0.3">
      <c r="H673" s="29">
        <v>0.61819999999999997</v>
      </c>
      <c r="I673">
        <v>0.20169999999999999</v>
      </c>
      <c r="J673">
        <v>9.7085000000000008</v>
      </c>
      <c r="K673" s="28">
        <f t="shared" si="9"/>
        <v>0.71633835457705675</v>
      </c>
    </row>
    <row r="674" spans="1:13" x14ac:dyDescent="0.3">
      <c r="H674" s="29">
        <v>0.64400000000000002</v>
      </c>
      <c r="I674">
        <v>0.1946</v>
      </c>
      <c r="J674">
        <v>9.3443000000000005</v>
      </c>
      <c r="K674" s="28">
        <f t="shared" si="9"/>
        <v>0.74623406720741603</v>
      </c>
    </row>
    <row r="675" spans="1:13" x14ac:dyDescent="0.3">
      <c r="H675" s="29">
        <v>0.66969999999999996</v>
      </c>
      <c r="I675">
        <v>0.18740000000000001</v>
      </c>
      <c r="J675">
        <v>8.9963999999999995</v>
      </c>
      <c r="K675" s="28">
        <f t="shared" si="9"/>
        <v>0.77601390498261869</v>
      </c>
    </row>
    <row r="676" spans="1:13" x14ac:dyDescent="0.3">
      <c r="H676" s="29">
        <v>0.69550000000000001</v>
      </c>
      <c r="I676">
        <v>0.1797</v>
      </c>
      <c r="J676">
        <v>8.6628000000000007</v>
      </c>
      <c r="K676" s="28">
        <f t="shared" si="9"/>
        <v>0.80590961761297797</v>
      </c>
    </row>
    <row r="677" spans="1:13" x14ac:dyDescent="0.3">
      <c r="H677" s="29">
        <v>0.72130000000000005</v>
      </c>
      <c r="I677">
        <v>0.1711</v>
      </c>
      <c r="J677">
        <v>8.3414999999999999</v>
      </c>
      <c r="K677" s="28">
        <f t="shared" si="9"/>
        <v>0.83580533024333725</v>
      </c>
    </row>
    <row r="678" spans="1:13" x14ac:dyDescent="0.3">
      <c r="H678" s="29">
        <v>0.747</v>
      </c>
      <c r="I678">
        <v>0.1608</v>
      </c>
      <c r="J678">
        <v>8.0306999999999995</v>
      </c>
      <c r="K678" s="28">
        <f t="shared" si="9"/>
        <v>0.86558516801854002</v>
      </c>
    </row>
    <row r="679" spans="1:13" x14ac:dyDescent="0.3">
      <c r="H679" s="29">
        <v>0.77280000000000004</v>
      </c>
      <c r="I679">
        <v>0.1479</v>
      </c>
      <c r="J679">
        <v>7.7286999999999999</v>
      </c>
      <c r="K679" s="28">
        <f t="shared" si="9"/>
        <v>0.8954808806488993</v>
      </c>
    </row>
    <row r="680" spans="1:13" x14ac:dyDescent="0.3">
      <c r="H680" s="29">
        <v>0.79859999999999998</v>
      </c>
      <c r="I680">
        <v>0.13070000000000001</v>
      </c>
      <c r="J680">
        <v>7.4341999999999997</v>
      </c>
      <c r="K680" s="28">
        <f t="shared" si="9"/>
        <v>0.92537659327925836</v>
      </c>
    </row>
    <row r="681" spans="1:13" x14ac:dyDescent="0.3">
      <c r="H681" s="29">
        <v>0.82440000000000002</v>
      </c>
      <c r="I681">
        <v>0.1062</v>
      </c>
      <c r="J681">
        <v>7.1456</v>
      </c>
      <c r="K681" s="28">
        <f t="shared" si="9"/>
        <v>0.95527230590961765</v>
      </c>
    </row>
    <row r="682" spans="1:13" x14ac:dyDescent="0.3">
      <c r="H682" s="29">
        <v>0.85009999999999997</v>
      </c>
      <c r="I682" s="4">
        <v>6.4299999999999996E-2</v>
      </c>
      <c r="J682">
        <v>6.8613999999999997</v>
      </c>
      <c r="K682" s="28">
        <f t="shared" si="9"/>
        <v>0.98505214368482041</v>
      </c>
    </row>
    <row r="683" spans="1:13" x14ac:dyDescent="0.3">
      <c r="H683" s="29">
        <v>0.86299999999999999</v>
      </c>
      <c r="I683" s="4">
        <v>3.6900000000000002E-2</v>
      </c>
      <c r="J683">
        <v>6.7210000000000001</v>
      </c>
      <c r="K683" s="28">
        <f t="shared" si="9"/>
        <v>1</v>
      </c>
    </row>
    <row r="685" spans="1:13" ht="15" thickBot="1" x14ac:dyDescent="0.35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</row>
    <row r="687" spans="1:13" ht="18" x14ac:dyDescent="0.35">
      <c r="A687" s="179" t="s">
        <v>76</v>
      </c>
      <c r="B687" s="179"/>
      <c r="C687" s="179"/>
      <c r="D687" s="179"/>
      <c r="E687" s="179"/>
      <c r="F687" s="179"/>
      <c r="G687" s="179"/>
    </row>
    <row r="688" spans="1:13" x14ac:dyDescent="0.3">
      <c r="A688" t="s">
        <v>58</v>
      </c>
    </row>
    <row r="691" spans="9:14" x14ac:dyDescent="0.3">
      <c r="I691" s="1" t="s">
        <v>52</v>
      </c>
      <c r="J691" s="1" t="s">
        <v>53</v>
      </c>
      <c r="K691" s="1" t="s">
        <v>54</v>
      </c>
      <c r="L691" s="1" t="s">
        <v>55</v>
      </c>
      <c r="M691" s="1" t="s">
        <v>69</v>
      </c>
      <c r="N691" s="1" t="s">
        <v>70</v>
      </c>
    </row>
    <row r="692" spans="9:14" x14ac:dyDescent="0.3">
      <c r="I692" s="29">
        <v>0.10290000000000001</v>
      </c>
      <c r="J692">
        <v>0.32819999999999999</v>
      </c>
      <c r="K692">
        <v>31.2864</v>
      </c>
      <c r="L692" s="28">
        <f>I692/$G$605</f>
        <v>0.11923522595596757</v>
      </c>
      <c r="M692" s="20">
        <f>0.75*PI()*I722*2*TAN(K713*PI()/180)*39.37</f>
        <v>20.890941754770033</v>
      </c>
      <c r="N692" s="20">
        <f>0.75*PI()*I722*2*TAN(K713*PI()/180)</f>
        <v>0.53063098183312252</v>
      </c>
    </row>
    <row r="693" spans="9:14" x14ac:dyDescent="0.3">
      <c r="I693" s="29">
        <v>0.12859999999999999</v>
      </c>
      <c r="J693">
        <v>0.27289999999999998</v>
      </c>
      <c r="K693">
        <v>26.514399999999998</v>
      </c>
      <c r="L693" s="28">
        <f t="shared" ref="L693:L722" si="10">I693/$G$605</f>
        <v>0.14901506373117032</v>
      </c>
    </row>
    <row r="694" spans="9:14" x14ac:dyDescent="0.3">
      <c r="I694" s="29">
        <v>0.15440000000000001</v>
      </c>
      <c r="J694">
        <v>0.2336</v>
      </c>
      <c r="K694">
        <v>23.126100000000001</v>
      </c>
      <c r="L694" s="28">
        <f t="shared" si="10"/>
        <v>0.17891077636152955</v>
      </c>
    </row>
    <row r="695" spans="9:14" x14ac:dyDescent="0.3">
      <c r="I695" s="29">
        <v>0.1802</v>
      </c>
      <c r="J695">
        <v>0.20449999999999999</v>
      </c>
      <c r="K695">
        <v>20.601199999999999</v>
      </c>
      <c r="L695" s="28">
        <f t="shared" si="10"/>
        <v>0.20880648899188875</v>
      </c>
    </row>
    <row r="696" spans="9:14" x14ac:dyDescent="0.3">
      <c r="I696" s="29">
        <v>0.2059</v>
      </c>
      <c r="J696">
        <v>0.18210000000000001</v>
      </c>
      <c r="K696">
        <v>18.645099999999999</v>
      </c>
      <c r="L696" s="28">
        <f t="shared" si="10"/>
        <v>0.23858632676709154</v>
      </c>
    </row>
    <row r="697" spans="9:14" x14ac:dyDescent="0.3">
      <c r="I697" s="29">
        <v>0.23169999999999999</v>
      </c>
      <c r="J697">
        <v>0.16439999999999999</v>
      </c>
      <c r="K697">
        <v>17.0808</v>
      </c>
      <c r="L697" s="28">
        <f t="shared" si="10"/>
        <v>0.26848203939745074</v>
      </c>
    </row>
    <row r="698" spans="9:14" x14ac:dyDescent="0.3">
      <c r="I698" s="29">
        <v>0.25750000000000001</v>
      </c>
      <c r="J698">
        <v>0.15010000000000001</v>
      </c>
      <c r="K698">
        <v>15.7966</v>
      </c>
      <c r="L698" s="28">
        <f t="shared" si="10"/>
        <v>0.29837775202780997</v>
      </c>
    </row>
    <row r="699" spans="9:14" x14ac:dyDescent="0.3">
      <c r="I699" s="29">
        <v>0.2833</v>
      </c>
      <c r="J699">
        <v>0.13830000000000001</v>
      </c>
      <c r="K699">
        <v>14.718999999999999</v>
      </c>
      <c r="L699" s="28">
        <f t="shared" si="10"/>
        <v>0.3282734646581692</v>
      </c>
    </row>
    <row r="700" spans="9:14" x14ac:dyDescent="0.3">
      <c r="I700" s="29">
        <v>0.309</v>
      </c>
      <c r="J700">
        <v>0.1285</v>
      </c>
      <c r="K700">
        <v>13.7974</v>
      </c>
      <c r="L700" s="28">
        <f t="shared" si="10"/>
        <v>0.35805330243337197</v>
      </c>
    </row>
    <row r="701" spans="9:14" x14ac:dyDescent="0.3">
      <c r="I701" s="29">
        <v>0.33479999999999999</v>
      </c>
      <c r="J701">
        <v>0.1201</v>
      </c>
      <c r="K701">
        <v>12.9964</v>
      </c>
      <c r="L701" s="28">
        <f t="shared" si="10"/>
        <v>0.38794901506373114</v>
      </c>
    </row>
    <row r="702" spans="9:14" x14ac:dyDescent="0.3">
      <c r="I702" s="29">
        <v>0.36049999999999999</v>
      </c>
      <c r="J702">
        <v>0.113</v>
      </c>
      <c r="K702">
        <v>12.29</v>
      </c>
      <c r="L702" s="28">
        <f t="shared" si="10"/>
        <v>0.41772885283893396</v>
      </c>
    </row>
    <row r="703" spans="9:14" x14ac:dyDescent="0.3">
      <c r="I703" s="29">
        <v>0.38629999999999998</v>
      </c>
      <c r="J703">
        <v>0.10680000000000001</v>
      </c>
      <c r="K703">
        <v>11.6593</v>
      </c>
      <c r="L703" s="28">
        <f t="shared" si="10"/>
        <v>0.44762456546929313</v>
      </c>
    </row>
    <row r="704" spans="9:14" x14ac:dyDescent="0.3">
      <c r="I704" s="29">
        <v>0.41210000000000002</v>
      </c>
      <c r="J704">
        <v>0.1014</v>
      </c>
      <c r="K704">
        <v>11.089700000000001</v>
      </c>
      <c r="L704" s="28">
        <f t="shared" si="10"/>
        <v>0.47752027809965242</v>
      </c>
    </row>
    <row r="705" spans="9:12" x14ac:dyDescent="0.3">
      <c r="I705" s="29">
        <v>0.43790000000000001</v>
      </c>
      <c r="J705">
        <v>9.6600000000000005E-2</v>
      </c>
      <c r="K705">
        <v>10.569900000000001</v>
      </c>
      <c r="L705" s="28">
        <f t="shared" si="10"/>
        <v>0.50741599073001165</v>
      </c>
    </row>
    <row r="706" spans="9:12" x14ac:dyDescent="0.3">
      <c r="I706" s="29">
        <v>0.46360000000000001</v>
      </c>
      <c r="J706">
        <v>9.2399999999999996E-2</v>
      </c>
      <c r="K706">
        <v>10.091200000000001</v>
      </c>
      <c r="L706" s="28">
        <f t="shared" si="10"/>
        <v>0.53719582850521441</v>
      </c>
    </row>
    <row r="707" spans="9:12" x14ac:dyDescent="0.3">
      <c r="I707" s="29">
        <v>0.4894</v>
      </c>
      <c r="J707">
        <v>8.8700000000000001E-2</v>
      </c>
      <c r="K707">
        <v>9.6465999999999994</v>
      </c>
      <c r="L707" s="28">
        <f t="shared" si="10"/>
        <v>0.56709154113557358</v>
      </c>
    </row>
    <row r="708" spans="9:12" x14ac:dyDescent="0.3">
      <c r="I708" s="29">
        <v>0.5151</v>
      </c>
      <c r="J708">
        <v>8.5300000000000001E-2</v>
      </c>
      <c r="K708">
        <v>9.2302999999999997</v>
      </c>
      <c r="L708" s="28">
        <f t="shared" si="10"/>
        <v>0.59687137891077635</v>
      </c>
    </row>
    <row r="709" spans="9:12" x14ac:dyDescent="0.3">
      <c r="I709" s="29">
        <v>0.54090000000000005</v>
      </c>
      <c r="J709">
        <v>8.2299999999999998E-2</v>
      </c>
      <c r="K709">
        <v>8.8376999999999999</v>
      </c>
      <c r="L709" s="28">
        <f t="shared" si="10"/>
        <v>0.62676709154113563</v>
      </c>
    </row>
    <row r="710" spans="9:12" x14ac:dyDescent="0.3">
      <c r="I710" s="29">
        <v>0.56669999999999998</v>
      </c>
      <c r="J710">
        <v>7.9600000000000004E-2</v>
      </c>
      <c r="K710">
        <v>8.4649000000000001</v>
      </c>
      <c r="L710" s="28">
        <f t="shared" si="10"/>
        <v>0.65666280417149481</v>
      </c>
    </row>
    <row r="711" spans="9:12" x14ac:dyDescent="0.3">
      <c r="I711" s="29">
        <v>0.59250000000000003</v>
      </c>
      <c r="J711">
        <v>7.7100000000000002E-2</v>
      </c>
      <c r="K711">
        <v>8.1084999999999994</v>
      </c>
      <c r="L711" s="28">
        <f t="shared" si="10"/>
        <v>0.68655851680185409</v>
      </c>
    </row>
    <row r="712" spans="9:12" x14ac:dyDescent="0.3">
      <c r="I712" s="29">
        <v>0.61819999999999997</v>
      </c>
      <c r="J712">
        <v>7.4899999999999994E-2</v>
      </c>
      <c r="K712">
        <v>7.7656999999999998</v>
      </c>
      <c r="L712" s="28">
        <f t="shared" si="10"/>
        <v>0.71633835457705675</v>
      </c>
    </row>
    <row r="713" spans="9:12" x14ac:dyDescent="0.3">
      <c r="I713" s="29">
        <v>0.64400000000000002</v>
      </c>
      <c r="J713">
        <v>7.2800000000000004E-2</v>
      </c>
      <c r="K713">
        <v>7.4339000000000004</v>
      </c>
      <c r="L713" s="28">
        <f t="shared" si="10"/>
        <v>0.74623406720741603</v>
      </c>
    </row>
    <row r="714" spans="9:12" x14ac:dyDescent="0.3">
      <c r="I714" s="29">
        <v>0.66969999999999996</v>
      </c>
      <c r="J714">
        <v>7.0900000000000005E-2</v>
      </c>
      <c r="K714">
        <v>7.1106999999999996</v>
      </c>
      <c r="L714" s="28">
        <f t="shared" si="10"/>
        <v>0.77601390498261869</v>
      </c>
    </row>
    <row r="715" spans="9:12" x14ac:dyDescent="0.3">
      <c r="I715" s="29">
        <v>0.69550000000000001</v>
      </c>
      <c r="J715">
        <v>6.9000000000000006E-2</v>
      </c>
      <c r="K715">
        <v>6.7938999999999998</v>
      </c>
      <c r="L715" s="28">
        <f t="shared" si="10"/>
        <v>0.80590961761297797</v>
      </c>
    </row>
    <row r="716" spans="9:12" x14ac:dyDescent="0.3">
      <c r="I716" s="29">
        <v>0.72130000000000005</v>
      </c>
      <c r="J716">
        <v>6.7199999999999996E-2</v>
      </c>
      <c r="K716">
        <v>6.4810999999999996</v>
      </c>
      <c r="L716" s="28">
        <f t="shared" si="10"/>
        <v>0.83580533024333725</v>
      </c>
    </row>
    <row r="717" spans="9:12" x14ac:dyDescent="0.3">
      <c r="I717" s="29">
        <v>0.747</v>
      </c>
      <c r="J717">
        <v>6.5000000000000002E-2</v>
      </c>
      <c r="K717">
        <v>6.17</v>
      </c>
      <c r="L717" s="28">
        <f t="shared" si="10"/>
        <v>0.86558516801854002</v>
      </c>
    </row>
    <row r="718" spans="9:12" x14ac:dyDescent="0.3">
      <c r="I718" s="29">
        <v>0.77280000000000004</v>
      </c>
      <c r="J718">
        <v>6.2300000000000001E-2</v>
      </c>
      <c r="K718">
        <v>5.8578000000000001</v>
      </c>
      <c r="L718" s="28">
        <f t="shared" si="10"/>
        <v>0.8954808806488993</v>
      </c>
    </row>
    <row r="719" spans="9:12" x14ac:dyDescent="0.3">
      <c r="I719" s="29">
        <v>0.79859999999999998</v>
      </c>
      <c r="J719">
        <v>5.79E-2</v>
      </c>
      <c r="K719">
        <v>5.5408999999999997</v>
      </c>
      <c r="L719" s="28">
        <f t="shared" si="10"/>
        <v>0.92537659327925836</v>
      </c>
    </row>
    <row r="720" spans="9:12" x14ac:dyDescent="0.3">
      <c r="I720" s="29">
        <v>0.82440000000000002</v>
      </c>
      <c r="J720">
        <v>0.05</v>
      </c>
      <c r="K720">
        <v>5.2145000000000001</v>
      </c>
      <c r="L720" s="28">
        <f t="shared" si="10"/>
        <v>0.95527230590961765</v>
      </c>
    </row>
    <row r="721" spans="1:14" x14ac:dyDescent="0.3">
      <c r="I721" s="29">
        <v>0.85009999999999997</v>
      </c>
      <c r="J721" s="4">
        <v>3.2300000000000002E-2</v>
      </c>
      <c r="K721">
        <v>4.8708999999999998</v>
      </c>
      <c r="L721" s="28">
        <f t="shared" si="10"/>
        <v>0.98505214368482041</v>
      </c>
    </row>
    <row r="722" spans="1:14" x14ac:dyDescent="0.3">
      <c r="I722" s="29">
        <v>0.86299999999999999</v>
      </c>
      <c r="J722" s="4">
        <v>1.9900000000000001E-2</v>
      </c>
      <c r="K722">
        <v>4.6927000000000003</v>
      </c>
      <c r="L722" s="28">
        <f t="shared" si="10"/>
        <v>1</v>
      </c>
    </row>
    <row r="724" spans="1:14" ht="15" thickBot="1" x14ac:dyDescent="0.35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</row>
    <row r="726" spans="1:14" ht="18" x14ac:dyDescent="0.35">
      <c r="A726" s="179" t="s">
        <v>77</v>
      </c>
      <c r="B726" s="179"/>
      <c r="C726" s="179"/>
      <c r="D726" s="179"/>
      <c r="E726" s="179"/>
      <c r="F726" s="179"/>
      <c r="G726" s="179"/>
    </row>
    <row r="727" spans="1:14" x14ac:dyDescent="0.3">
      <c r="A727" t="s">
        <v>78</v>
      </c>
    </row>
    <row r="729" spans="1:14" x14ac:dyDescent="0.3">
      <c r="I729" s="1" t="s">
        <v>52</v>
      </c>
      <c r="J729" s="1" t="s">
        <v>53</v>
      </c>
      <c r="K729" s="1" t="s">
        <v>54</v>
      </c>
      <c r="L729" s="1" t="s">
        <v>55</v>
      </c>
      <c r="M729" s="1" t="s">
        <v>69</v>
      </c>
      <c r="N729" s="1" t="s">
        <v>70</v>
      </c>
    </row>
    <row r="730" spans="1:14" x14ac:dyDescent="0.3">
      <c r="I730" s="29">
        <v>0.10290000000000001</v>
      </c>
      <c r="J730">
        <v>0.32819999999999999</v>
      </c>
      <c r="K730">
        <v>31.2864</v>
      </c>
      <c r="L730" s="28">
        <f>I730/$G$605</f>
        <v>0.11923522595596757</v>
      </c>
      <c r="M730" s="20">
        <f>0.75*PI()*I760*2*TAN(K751*PI()/180)*39.37</f>
        <v>20.890941754770033</v>
      </c>
      <c r="N730" s="20">
        <f>0.75*PI()*I760*2*TAN(K751*PI()/180)</f>
        <v>0.53063098183312252</v>
      </c>
    </row>
    <row r="731" spans="1:14" x14ac:dyDescent="0.3">
      <c r="I731" s="29">
        <v>0.12859999999999999</v>
      </c>
      <c r="J731">
        <v>0.27289999999999998</v>
      </c>
      <c r="K731">
        <v>26.514399999999998</v>
      </c>
      <c r="L731" s="28">
        <f t="shared" ref="L731:L760" si="11">I731/$G$605</f>
        <v>0.14901506373117032</v>
      </c>
    </row>
    <row r="732" spans="1:14" x14ac:dyDescent="0.3">
      <c r="I732" s="29">
        <v>0.15440000000000001</v>
      </c>
      <c r="J732">
        <v>0.2336</v>
      </c>
      <c r="K732">
        <v>23.126100000000001</v>
      </c>
      <c r="L732" s="28">
        <f t="shared" si="11"/>
        <v>0.17891077636152955</v>
      </c>
    </row>
    <row r="733" spans="1:14" x14ac:dyDescent="0.3">
      <c r="I733" s="29">
        <v>0.1802</v>
      </c>
      <c r="J733">
        <v>0.20449999999999999</v>
      </c>
      <c r="K733">
        <v>20.601199999999999</v>
      </c>
      <c r="L733" s="28">
        <f t="shared" si="11"/>
        <v>0.20880648899188875</v>
      </c>
    </row>
    <row r="734" spans="1:14" x14ac:dyDescent="0.3">
      <c r="I734" s="29">
        <v>0.2059</v>
      </c>
      <c r="J734">
        <v>0.18210000000000001</v>
      </c>
      <c r="K734">
        <v>18.645099999999999</v>
      </c>
      <c r="L734" s="28">
        <f t="shared" si="11"/>
        <v>0.23858632676709154</v>
      </c>
    </row>
    <row r="735" spans="1:14" x14ac:dyDescent="0.3">
      <c r="I735" s="29">
        <v>0.23169999999999999</v>
      </c>
      <c r="J735">
        <v>0.16439999999999999</v>
      </c>
      <c r="K735">
        <v>17.0808</v>
      </c>
      <c r="L735" s="28">
        <f t="shared" si="11"/>
        <v>0.26848203939745074</v>
      </c>
    </row>
    <row r="736" spans="1:14" x14ac:dyDescent="0.3">
      <c r="I736" s="29">
        <v>0.25750000000000001</v>
      </c>
      <c r="J736">
        <v>0.15010000000000001</v>
      </c>
      <c r="K736">
        <v>15.7966</v>
      </c>
      <c r="L736" s="28">
        <f t="shared" si="11"/>
        <v>0.29837775202780997</v>
      </c>
    </row>
    <row r="737" spans="9:12" x14ac:dyDescent="0.3">
      <c r="I737" s="29">
        <v>0.2833</v>
      </c>
      <c r="J737">
        <v>0.13830000000000001</v>
      </c>
      <c r="K737">
        <v>14.718999999999999</v>
      </c>
      <c r="L737" s="28">
        <f t="shared" si="11"/>
        <v>0.3282734646581692</v>
      </c>
    </row>
    <row r="738" spans="9:12" x14ac:dyDescent="0.3">
      <c r="I738" s="29">
        <v>0.309</v>
      </c>
      <c r="J738">
        <v>0.1285</v>
      </c>
      <c r="K738">
        <v>13.7974</v>
      </c>
      <c r="L738" s="28">
        <f t="shared" si="11"/>
        <v>0.35805330243337197</v>
      </c>
    </row>
    <row r="739" spans="9:12" x14ac:dyDescent="0.3">
      <c r="I739" s="29">
        <v>0.33479999999999999</v>
      </c>
      <c r="J739">
        <v>0.1201</v>
      </c>
      <c r="K739">
        <v>12.9964</v>
      </c>
      <c r="L739" s="28">
        <f t="shared" si="11"/>
        <v>0.38794901506373114</v>
      </c>
    </row>
    <row r="740" spans="9:12" x14ac:dyDescent="0.3">
      <c r="I740" s="29">
        <v>0.36049999999999999</v>
      </c>
      <c r="J740">
        <v>0.113</v>
      </c>
      <c r="K740">
        <v>12.29</v>
      </c>
      <c r="L740" s="28">
        <f t="shared" si="11"/>
        <v>0.41772885283893396</v>
      </c>
    </row>
    <row r="741" spans="9:12" x14ac:dyDescent="0.3">
      <c r="I741" s="29">
        <v>0.38629999999999998</v>
      </c>
      <c r="J741">
        <v>0.10680000000000001</v>
      </c>
      <c r="K741">
        <v>11.6593</v>
      </c>
      <c r="L741" s="28">
        <f t="shared" si="11"/>
        <v>0.44762456546929313</v>
      </c>
    </row>
    <row r="742" spans="9:12" x14ac:dyDescent="0.3">
      <c r="I742" s="29">
        <v>0.41210000000000002</v>
      </c>
      <c r="J742">
        <v>0.1014</v>
      </c>
      <c r="K742">
        <v>11.089700000000001</v>
      </c>
      <c r="L742" s="28">
        <f t="shared" si="11"/>
        <v>0.47752027809965242</v>
      </c>
    </row>
    <row r="743" spans="9:12" x14ac:dyDescent="0.3">
      <c r="I743" s="29">
        <v>0.43790000000000001</v>
      </c>
      <c r="J743">
        <v>9.6600000000000005E-2</v>
      </c>
      <c r="K743">
        <v>10.569900000000001</v>
      </c>
      <c r="L743" s="28">
        <f t="shared" si="11"/>
        <v>0.50741599073001165</v>
      </c>
    </row>
    <row r="744" spans="9:12" x14ac:dyDescent="0.3">
      <c r="I744" s="29">
        <v>0.46360000000000001</v>
      </c>
      <c r="J744">
        <v>9.2399999999999996E-2</v>
      </c>
      <c r="K744">
        <v>10.091200000000001</v>
      </c>
      <c r="L744" s="28">
        <f t="shared" si="11"/>
        <v>0.53719582850521441</v>
      </c>
    </row>
    <row r="745" spans="9:12" x14ac:dyDescent="0.3">
      <c r="I745" s="29">
        <v>0.4894</v>
      </c>
      <c r="J745">
        <v>8.8700000000000001E-2</v>
      </c>
      <c r="K745">
        <v>9.6465999999999994</v>
      </c>
      <c r="L745" s="28">
        <f t="shared" si="11"/>
        <v>0.56709154113557358</v>
      </c>
    </row>
    <row r="746" spans="9:12" x14ac:dyDescent="0.3">
      <c r="I746" s="29">
        <v>0.5151</v>
      </c>
      <c r="J746">
        <v>8.5300000000000001E-2</v>
      </c>
      <c r="K746">
        <v>9.2302999999999997</v>
      </c>
      <c r="L746" s="28">
        <f t="shared" si="11"/>
        <v>0.59687137891077635</v>
      </c>
    </row>
    <row r="747" spans="9:12" x14ac:dyDescent="0.3">
      <c r="I747" s="29">
        <v>0.54090000000000005</v>
      </c>
      <c r="J747">
        <v>8.2299999999999998E-2</v>
      </c>
      <c r="K747">
        <v>8.8376999999999999</v>
      </c>
      <c r="L747" s="28">
        <f t="shared" si="11"/>
        <v>0.62676709154113563</v>
      </c>
    </row>
    <row r="748" spans="9:12" x14ac:dyDescent="0.3">
      <c r="I748" s="29">
        <v>0.56669999999999998</v>
      </c>
      <c r="J748">
        <v>7.9600000000000004E-2</v>
      </c>
      <c r="K748">
        <v>8.4649000000000001</v>
      </c>
      <c r="L748" s="28">
        <f t="shared" si="11"/>
        <v>0.65666280417149481</v>
      </c>
    </row>
    <row r="749" spans="9:12" x14ac:dyDescent="0.3">
      <c r="I749" s="29">
        <v>0.59250000000000003</v>
      </c>
      <c r="J749">
        <v>7.7100000000000002E-2</v>
      </c>
      <c r="K749">
        <v>8.1084999999999994</v>
      </c>
      <c r="L749" s="28">
        <f t="shared" si="11"/>
        <v>0.68655851680185409</v>
      </c>
    </row>
    <row r="750" spans="9:12" x14ac:dyDescent="0.3">
      <c r="I750" s="29">
        <v>0.61819999999999997</v>
      </c>
      <c r="J750">
        <v>7.4899999999999994E-2</v>
      </c>
      <c r="K750">
        <v>7.7656999999999998</v>
      </c>
      <c r="L750" s="28">
        <f t="shared" si="11"/>
        <v>0.71633835457705675</v>
      </c>
    </row>
    <row r="751" spans="9:12" x14ac:dyDescent="0.3">
      <c r="I751" s="29">
        <v>0.64400000000000002</v>
      </c>
      <c r="J751">
        <v>7.2800000000000004E-2</v>
      </c>
      <c r="K751">
        <v>7.4339000000000004</v>
      </c>
      <c r="L751" s="28">
        <f t="shared" si="11"/>
        <v>0.74623406720741603</v>
      </c>
    </row>
    <row r="752" spans="9:12" x14ac:dyDescent="0.3">
      <c r="I752" s="29">
        <v>0.66969999999999996</v>
      </c>
      <c r="J752">
        <v>7.0900000000000005E-2</v>
      </c>
      <c r="K752">
        <v>7.1106999999999996</v>
      </c>
      <c r="L752" s="28">
        <f t="shared" si="11"/>
        <v>0.77601390498261869</v>
      </c>
    </row>
    <row r="753" spans="1:14" x14ac:dyDescent="0.3">
      <c r="I753" s="29">
        <v>0.69550000000000001</v>
      </c>
      <c r="J753">
        <v>6.9000000000000006E-2</v>
      </c>
      <c r="K753">
        <v>6.7938999999999998</v>
      </c>
      <c r="L753" s="28">
        <f t="shared" si="11"/>
        <v>0.80590961761297797</v>
      </c>
    </row>
    <row r="754" spans="1:14" x14ac:dyDescent="0.3">
      <c r="I754" s="29">
        <v>0.72130000000000005</v>
      </c>
      <c r="J754">
        <v>6.7199999999999996E-2</v>
      </c>
      <c r="K754">
        <v>6.4810999999999996</v>
      </c>
      <c r="L754" s="28">
        <f t="shared" si="11"/>
        <v>0.83580533024333725</v>
      </c>
    </row>
    <row r="755" spans="1:14" x14ac:dyDescent="0.3">
      <c r="I755" s="29">
        <v>0.747</v>
      </c>
      <c r="J755">
        <v>6.5000000000000002E-2</v>
      </c>
      <c r="K755">
        <v>6.17</v>
      </c>
      <c r="L755" s="28">
        <f t="shared" si="11"/>
        <v>0.86558516801854002</v>
      </c>
    </row>
    <row r="756" spans="1:14" x14ac:dyDescent="0.3">
      <c r="I756" s="29">
        <v>0.77280000000000004</v>
      </c>
      <c r="J756">
        <v>6.2300000000000001E-2</v>
      </c>
      <c r="K756">
        <v>5.8578000000000001</v>
      </c>
      <c r="L756" s="28">
        <f t="shared" si="11"/>
        <v>0.8954808806488993</v>
      </c>
    </row>
    <row r="757" spans="1:14" x14ac:dyDescent="0.3">
      <c r="I757" s="29">
        <v>0.79859999999999998</v>
      </c>
      <c r="J757">
        <v>5.79E-2</v>
      </c>
      <c r="K757">
        <v>5.5408999999999997</v>
      </c>
      <c r="L757" s="28">
        <f t="shared" si="11"/>
        <v>0.92537659327925836</v>
      </c>
    </row>
    <row r="758" spans="1:14" x14ac:dyDescent="0.3">
      <c r="I758" s="29">
        <v>0.82440000000000002</v>
      </c>
      <c r="J758">
        <v>0.05</v>
      </c>
      <c r="K758">
        <v>5.2145000000000001</v>
      </c>
      <c r="L758" s="28">
        <f t="shared" si="11"/>
        <v>0.95527230590961765</v>
      </c>
    </row>
    <row r="759" spans="1:14" x14ac:dyDescent="0.3">
      <c r="I759" s="29">
        <v>0.85009999999999997</v>
      </c>
      <c r="J759" s="4">
        <v>3.2300000000000002E-2</v>
      </c>
      <c r="K759">
        <v>4.8708999999999998</v>
      </c>
      <c r="L759" s="28">
        <f t="shared" si="11"/>
        <v>0.98505214368482041</v>
      </c>
    </row>
    <row r="760" spans="1:14" x14ac:dyDescent="0.3">
      <c r="I760" s="29">
        <v>0.86299999999999999</v>
      </c>
      <c r="J760" s="4">
        <v>1.9900000000000001E-2</v>
      </c>
      <c r="K760">
        <v>4.6927000000000003</v>
      </c>
      <c r="L760" s="28">
        <f t="shared" si="11"/>
        <v>1</v>
      </c>
    </row>
    <row r="764" spans="1:14" x14ac:dyDescent="0.3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</row>
    <row r="766" spans="1:14" ht="18" x14ac:dyDescent="0.35">
      <c r="A766" s="179" t="s">
        <v>79</v>
      </c>
      <c r="B766" s="179"/>
      <c r="C766" s="179"/>
      <c r="D766" s="179"/>
      <c r="E766" s="179"/>
      <c r="F766" s="179"/>
      <c r="G766" s="179"/>
    </row>
    <row r="767" spans="1:14" x14ac:dyDescent="0.3">
      <c r="A767" t="s">
        <v>74</v>
      </c>
      <c r="I767" t="s">
        <v>67</v>
      </c>
    </row>
    <row r="783" spans="1:7" ht="18" x14ac:dyDescent="0.35">
      <c r="A783" s="179" t="s">
        <v>80</v>
      </c>
      <c r="B783" s="179"/>
      <c r="C783" s="179"/>
      <c r="D783" s="179"/>
      <c r="E783" s="179"/>
      <c r="F783" s="179"/>
      <c r="G783" s="179"/>
    </row>
    <row r="785" spans="1:14" x14ac:dyDescent="0.3">
      <c r="A785" t="s">
        <v>58</v>
      </c>
      <c r="J785" s="2"/>
    </row>
    <row r="787" spans="1:14" x14ac:dyDescent="0.3">
      <c r="I787" s="1" t="s">
        <v>52</v>
      </c>
      <c r="J787" s="1" t="s">
        <v>53</v>
      </c>
      <c r="K787" s="1" t="s">
        <v>54</v>
      </c>
      <c r="L787" s="1" t="s">
        <v>55</v>
      </c>
      <c r="M787" s="1" t="s">
        <v>69</v>
      </c>
      <c r="N787" s="1" t="s">
        <v>70</v>
      </c>
    </row>
    <row r="788" spans="1:14" x14ac:dyDescent="0.3">
      <c r="I788" s="29">
        <v>0.10290000000000001</v>
      </c>
      <c r="J788">
        <v>0.44490000000000002</v>
      </c>
      <c r="K788">
        <v>35.237900000000003</v>
      </c>
      <c r="L788" s="28">
        <f>I788/$G$605</f>
        <v>0.11923522595596757</v>
      </c>
      <c r="M788" s="20">
        <f>0.75*PI()*I818*2*TAN(K809*PI()/180)*39.37</f>
        <v>23.191389895997325</v>
      </c>
      <c r="N788" s="20">
        <f>0.75*PI()*I818*2*TAN(K809*PI()/180)</f>
        <v>0.5890624814832951</v>
      </c>
    </row>
    <row r="789" spans="1:14" x14ac:dyDescent="0.3">
      <c r="I789" s="29">
        <v>0.12859999999999999</v>
      </c>
      <c r="J789">
        <v>0.373</v>
      </c>
      <c r="K789">
        <v>29.948899999999998</v>
      </c>
      <c r="L789" s="28">
        <f t="shared" ref="L789:L818" si="12">I789/$G$605</f>
        <v>0.14901506373117032</v>
      </c>
    </row>
    <row r="790" spans="1:14" x14ac:dyDescent="0.3">
      <c r="I790" s="29">
        <v>0.15440000000000001</v>
      </c>
      <c r="J790">
        <v>0.3211</v>
      </c>
      <c r="K790">
        <v>26.129300000000001</v>
      </c>
      <c r="L790" s="28">
        <f t="shared" si="12"/>
        <v>0.17891077636152955</v>
      </c>
    </row>
    <row r="791" spans="1:14" x14ac:dyDescent="0.3">
      <c r="I791" s="29">
        <v>0.1802</v>
      </c>
      <c r="J791">
        <v>0.28199999999999997</v>
      </c>
      <c r="K791">
        <v>23.2544</v>
      </c>
      <c r="L791" s="28">
        <f t="shared" si="12"/>
        <v>0.20880648899188875</v>
      </c>
    </row>
    <row r="792" spans="1:14" x14ac:dyDescent="0.3">
      <c r="I792" s="29">
        <v>0.2059</v>
      </c>
      <c r="J792">
        <v>0.25169999999999998</v>
      </c>
      <c r="K792">
        <v>21.0138</v>
      </c>
      <c r="L792" s="28">
        <f t="shared" si="12"/>
        <v>0.23858632676709154</v>
      </c>
    </row>
    <row r="793" spans="1:14" x14ac:dyDescent="0.3">
      <c r="I793" s="29">
        <v>0.23169999999999999</v>
      </c>
      <c r="J793">
        <v>0.22770000000000001</v>
      </c>
      <c r="K793">
        <v>19.216200000000001</v>
      </c>
      <c r="L793" s="28">
        <f t="shared" si="12"/>
        <v>0.26848203939745074</v>
      </c>
    </row>
    <row r="794" spans="1:14" x14ac:dyDescent="0.3">
      <c r="I794" s="29">
        <v>0.25750000000000001</v>
      </c>
      <c r="J794">
        <v>0.2082</v>
      </c>
      <c r="K794">
        <v>17.738299999999999</v>
      </c>
      <c r="L794" s="28">
        <f t="shared" si="12"/>
        <v>0.29837775202780997</v>
      </c>
    </row>
    <row r="795" spans="1:14" x14ac:dyDescent="0.3">
      <c r="I795" s="29">
        <v>0.2833</v>
      </c>
      <c r="J795">
        <v>0.192</v>
      </c>
      <c r="K795">
        <v>16.497699999999998</v>
      </c>
      <c r="L795" s="28">
        <f t="shared" si="12"/>
        <v>0.3282734646581692</v>
      </c>
    </row>
    <row r="796" spans="1:14" x14ac:dyDescent="0.3">
      <c r="I796" s="29">
        <v>0.309</v>
      </c>
      <c r="J796">
        <v>0.17849999999999999</v>
      </c>
      <c r="K796">
        <v>15.4375</v>
      </c>
      <c r="L796" s="28">
        <f t="shared" si="12"/>
        <v>0.35805330243337197</v>
      </c>
    </row>
    <row r="797" spans="1:14" x14ac:dyDescent="0.3">
      <c r="I797" s="29">
        <v>0.33479999999999999</v>
      </c>
      <c r="J797">
        <v>0.16700000000000001</v>
      </c>
      <c r="K797">
        <v>14.5174</v>
      </c>
      <c r="L797" s="28">
        <f t="shared" si="12"/>
        <v>0.38794901506373114</v>
      </c>
    </row>
    <row r="798" spans="1:14" x14ac:dyDescent="0.3">
      <c r="I798" s="29">
        <v>0.36049999999999999</v>
      </c>
      <c r="J798">
        <v>0.15709999999999999</v>
      </c>
      <c r="K798">
        <v>13.707700000000001</v>
      </c>
      <c r="L798" s="28">
        <f t="shared" si="12"/>
        <v>0.41772885283893396</v>
      </c>
    </row>
    <row r="799" spans="1:14" x14ac:dyDescent="0.3">
      <c r="I799" s="29">
        <v>0.38629999999999998</v>
      </c>
      <c r="J799">
        <v>0.14860000000000001</v>
      </c>
      <c r="K799">
        <v>12.986499999999999</v>
      </c>
      <c r="L799" s="28">
        <f t="shared" si="12"/>
        <v>0.44762456546929313</v>
      </c>
    </row>
    <row r="800" spans="1:14" x14ac:dyDescent="0.3">
      <c r="I800" s="29">
        <v>0.41210000000000002</v>
      </c>
      <c r="J800">
        <v>0.1411</v>
      </c>
      <c r="K800">
        <v>12.3371</v>
      </c>
      <c r="L800" s="28">
        <f t="shared" si="12"/>
        <v>0.47752027809965242</v>
      </c>
    </row>
    <row r="801" spans="9:12" x14ac:dyDescent="0.3">
      <c r="I801" s="29">
        <v>0.43790000000000001</v>
      </c>
      <c r="J801">
        <v>0.13450000000000001</v>
      </c>
      <c r="K801">
        <v>11.7464</v>
      </c>
      <c r="L801" s="28">
        <f t="shared" si="12"/>
        <v>0.50741599073001165</v>
      </c>
    </row>
    <row r="802" spans="9:12" x14ac:dyDescent="0.3">
      <c r="I802" s="29">
        <v>0.46360000000000001</v>
      </c>
      <c r="J802">
        <v>0.12870000000000001</v>
      </c>
      <c r="K802">
        <v>11.2044</v>
      </c>
      <c r="L802" s="28">
        <f t="shared" si="12"/>
        <v>0.53719582850521441</v>
      </c>
    </row>
    <row r="803" spans="9:12" x14ac:dyDescent="0.3">
      <c r="I803" s="29">
        <v>0.4894</v>
      </c>
      <c r="J803">
        <v>0.1235</v>
      </c>
      <c r="K803">
        <v>10.7028</v>
      </c>
      <c r="L803" s="28">
        <f t="shared" si="12"/>
        <v>0.56709154113557358</v>
      </c>
    </row>
    <row r="804" spans="9:12" x14ac:dyDescent="0.3">
      <c r="I804" s="29">
        <v>0.5151</v>
      </c>
      <c r="J804">
        <v>0.1188</v>
      </c>
      <c r="K804">
        <v>10.235099999999999</v>
      </c>
      <c r="L804" s="28">
        <f t="shared" si="12"/>
        <v>0.59687137891077635</v>
      </c>
    </row>
    <row r="805" spans="9:12" x14ac:dyDescent="0.3">
      <c r="I805" s="29">
        <v>0.54090000000000005</v>
      </c>
      <c r="J805">
        <v>0.11459999999999999</v>
      </c>
      <c r="K805">
        <v>9.7957999999999998</v>
      </c>
      <c r="L805" s="28">
        <f t="shared" si="12"/>
        <v>0.62676709154113563</v>
      </c>
    </row>
    <row r="806" spans="9:12" x14ac:dyDescent="0.3">
      <c r="I806" s="29">
        <v>0.56669999999999998</v>
      </c>
      <c r="J806">
        <v>0.1108</v>
      </c>
      <c r="K806">
        <v>9.3803999999999998</v>
      </c>
      <c r="L806" s="28">
        <f t="shared" si="12"/>
        <v>0.65666280417149481</v>
      </c>
    </row>
    <row r="807" spans="9:12" x14ac:dyDescent="0.3">
      <c r="I807" s="29">
        <v>0.59250000000000003</v>
      </c>
      <c r="J807">
        <v>0.1074</v>
      </c>
      <c r="K807">
        <v>8.9850999999999992</v>
      </c>
      <c r="L807" s="28">
        <f t="shared" si="12"/>
        <v>0.68655851680185409</v>
      </c>
    </row>
    <row r="808" spans="9:12" x14ac:dyDescent="0.3">
      <c r="I808" s="29">
        <v>0.61819999999999997</v>
      </c>
      <c r="J808">
        <v>0.1042</v>
      </c>
      <c r="K808">
        <v>8.6066000000000003</v>
      </c>
      <c r="L808" s="28">
        <f t="shared" si="12"/>
        <v>0.71633835457705675</v>
      </c>
    </row>
    <row r="809" spans="9:12" x14ac:dyDescent="0.3">
      <c r="I809" s="29">
        <v>0.64400000000000002</v>
      </c>
      <c r="J809">
        <v>0.1013</v>
      </c>
      <c r="K809">
        <v>8.2417999999999996</v>
      </c>
      <c r="L809" s="28">
        <f t="shared" si="12"/>
        <v>0.74623406720741603</v>
      </c>
    </row>
    <row r="810" spans="9:12" x14ac:dyDescent="0.3">
      <c r="I810" s="29">
        <v>0.66969999999999996</v>
      </c>
      <c r="J810">
        <v>9.8500000000000004E-2</v>
      </c>
      <c r="K810">
        <v>7.8882000000000003</v>
      </c>
      <c r="L810" s="28">
        <f t="shared" si="12"/>
        <v>0.77601390498261869</v>
      </c>
    </row>
    <row r="811" spans="9:12" x14ac:dyDescent="0.3">
      <c r="I811" s="29">
        <v>0.69550000000000001</v>
      </c>
      <c r="J811">
        <v>9.5699999999999993E-2</v>
      </c>
      <c r="K811">
        <v>7.5431999999999997</v>
      </c>
      <c r="L811" s="28">
        <f t="shared" si="12"/>
        <v>0.80590961761297797</v>
      </c>
    </row>
    <row r="812" spans="9:12" x14ac:dyDescent="0.3">
      <c r="I812" s="29">
        <v>0.72130000000000005</v>
      </c>
      <c r="J812">
        <v>9.2799999999999994E-2</v>
      </c>
      <c r="K812">
        <v>7.2042000000000002</v>
      </c>
      <c r="L812" s="28">
        <f t="shared" si="12"/>
        <v>0.83580533024333725</v>
      </c>
    </row>
    <row r="813" spans="9:12" x14ac:dyDescent="0.3">
      <c r="I813" s="29">
        <v>0.747</v>
      </c>
      <c r="J813">
        <v>8.9399999999999993E-2</v>
      </c>
      <c r="K813">
        <v>6.8686999999999996</v>
      </c>
      <c r="L813" s="28">
        <f t="shared" si="12"/>
        <v>0.86558516801854002</v>
      </c>
    </row>
    <row r="814" spans="9:12" x14ac:dyDescent="0.3">
      <c r="I814" s="29">
        <v>0.77280000000000004</v>
      </c>
      <c r="J814">
        <v>8.48E-2</v>
      </c>
      <c r="K814">
        <v>6.5338000000000003</v>
      </c>
      <c r="L814" s="28">
        <f t="shared" si="12"/>
        <v>0.8954808806488993</v>
      </c>
    </row>
    <row r="815" spans="9:12" x14ac:dyDescent="0.3">
      <c r="I815" s="29">
        <v>0.79859999999999998</v>
      </c>
      <c r="J815">
        <v>7.7799999999999994E-2</v>
      </c>
      <c r="K815">
        <v>6.1957000000000004</v>
      </c>
      <c r="L815" s="28">
        <f t="shared" si="12"/>
        <v>0.92537659327925836</v>
      </c>
    </row>
    <row r="816" spans="9:12" x14ac:dyDescent="0.3">
      <c r="I816" s="29">
        <v>0.82440000000000002</v>
      </c>
      <c r="J816">
        <v>6.6000000000000003E-2</v>
      </c>
      <c r="K816">
        <v>5.8494999999999999</v>
      </c>
      <c r="L816" s="28">
        <f t="shared" si="12"/>
        <v>0.95527230590961765</v>
      </c>
    </row>
    <row r="817" spans="1:14" x14ac:dyDescent="0.3">
      <c r="I817" s="29">
        <v>0.85009999999999997</v>
      </c>
      <c r="J817" s="4">
        <v>4.19E-2</v>
      </c>
      <c r="K817">
        <v>5.4874999999999998</v>
      </c>
      <c r="L817" s="28">
        <f t="shared" si="12"/>
        <v>0.98505214368482041</v>
      </c>
    </row>
    <row r="818" spans="1:14" x14ac:dyDescent="0.3">
      <c r="I818" s="29">
        <v>0.86299999999999999</v>
      </c>
      <c r="J818" s="4">
        <v>2.52E-2</v>
      </c>
      <c r="K818">
        <v>5.3007</v>
      </c>
      <c r="L818" s="28">
        <f t="shared" si="12"/>
        <v>1</v>
      </c>
    </row>
    <row r="819" spans="1:14" ht="15" thickBot="1" x14ac:dyDescent="0.35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</row>
    <row r="821" spans="1:14" ht="18" x14ac:dyDescent="0.35">
      <c r="A821" s="179" t="s">
        <v>81</v>
      </c>
      <c r="B821" s="179"/>
      <c r="C821" s="179"/>
      <c r="D821" s="179"/>
      <c r="E821" s="179"/>
      <c r="F821" s="179"/>
      <c r="G821" s="179"/>
    </row>
    <row r="823" spans="1:14" x14ac:dyDescent="0.3">
      <c r="A823" t="s">
        <v>82</v>
      </c>
    </row>
    <row r="824" spans="1:14" x14ac:dyDescent="0.3">
      <c r="D824" s="2"/>
    </row>
    <row r="825" spans="1:14" x14ac:dyDescent="0.3">
      <c r="H825" s="1" t="s">
        <v>52</v>
      </c>
      <c r="I825" s="1" t="s">
        <v>53</v>
      </c>
      <c r="J825" s="1" t="s">
        <v>54</v>
      </c>
      <c r="K825" s="1" t="s">
        <v>55</v>
      </c>
      <c r="L825" s="1" t="s">
        <v>69</v>
      </c>
      <c r="M825" s="1" t="s">
        <v>70</v>
      </c>
    </row>
    <row r="826" spans="1:14" x14ac:dyDescent="0.3">
      <c r="H826" s="29">
        <v>0.10290000000000001</v>
      </c>
      <c r="I826">
        <v>0.44490000000000002</v>
      </c>
      <c r="J826">
        <v>35.237900000000003</v>
      </c>
      <c r="K826" s="28">
        <f>H826/$G$605</f>
        <v>0.11923522595596757</v>
      </c>
      <c r="L826" s="20">
        <f>0.75*PI()*H856*2*TAN(J847*PI()/180)*39.37</f>
        <v>23.191389895997325</v>
      </c>
      <c r="M826" s="20">
        <f>0.75*PI()*H856*2*TAN(J847*PI()/180)</f>
        <v>0.5890624814832951</v>
      </c>
    </row>
    <row r="827" spans="1:14" x14ac:dyDescent="0.3">
      <c r="H827" s="29">
        <v>0.12859999999999999</v>
      </c>
      <c r="I827">
        <v>0.373</v>
      </c>
      <c r="J827">
        <v>29.948899999999998</v>
      </c>
      <c r="K827" s="28">
        <f t="shared" ref="K827:K856" si="13">H827/$G$605</f>
        <v>0.14901506373117032</v>
      </c>
    </row>
    <row r="828" spans="1:14" x14ac:dyDescent="0.3">
      <c r="H828" s="29">
        <v>0.15440000000000001</v>
      </c>
      <c r="I828">
        <v>0.3211</v>
      </c>
      <c r="J828">
        <v>26.129300000000001</v>
      </c>
      <c r="K828" s="28">
        <f t="shared" si="13"/>
        <v>0.17891077636152955</v>
      </c>
    </row>
    <row r="829" spans="1:14" x14ac:dyDescent="0.3">
      <c r="H829" s="29">
        <v>0.1802</v>
      </c>
      <c r="I829">
        <v>0.28199999999999997</v>
      </c>
      <c r="J829">
        <v>23.2544</v>
      </c>
      <c r="K829" s="28">
        <f t="shared" si="13"/>
        <v>0.20880648899188875</v>
      </c>
    </row>
    <row r="830" spans="1:14" x14ac:dyDescent="0.3">
      <c r="H830" s="29">
        <v>0.2059</v>
      </c>
      <c r="I830">
        <v>0.25169999999999998</v>
      </c>
      <c r="J830">
        <v>21.0138</v>
      </c>
      <c r="K830" s="28">
        <f t="shared" si="13"/>
        <v>0.23858632676709154</v>
      </c>
    </row>
    <row r="831" spans="1:14" x14ac:dyDescent="0.3">
      <c r="H831" s="29">
        <v>0.23169999999999999</v>
      </c>
      <c r="I831">
        <v>0.22770000000000001</v>
      </c>
      <c r="J831">
        <v>19.216200000000001</v>
      </c>
      <c r="K831" s="28">
        <f t="shared" si="13"/>
        <v>0.26848203939745074</v>
      </c>
    </row>
    <row r="832" spans="1:14" x14ac:dyDescent="0.3">
      <c r="H832" s="29">
        <v>0.25750000000000001</v>
      </c>
      <c r="I832">
        <v>0.2082</v>
      </c>
      <c r="J832">
        <v>17.738299999999999</v>
      </c>
      <c r="K832" s="28">
        <f t="shared" si="13"/>
        <v>0.29837775202780997</v>
      </c>
    </row>
    <row r="833" spans="8:11" x14ac:dyDescent="0.3">
      <c r="H833" s="29">
        <v>0.2833</v>
      </c>
      <c r="I833">
        <v>0.192</v>
      </c>
      <c r="J833">
        <v>16.497699999999998</v>
      </c>
      <c r="K833" s="28">
        <f t="shared" si="13"/>
        <v>0.3282734646581692</v>
      </c>
    </row>
    <row r="834" spans="8:11" x14ac:dyDescent="0.3">
      <c r="H834" s="29">
        <v>0.309</v>
      </c>
      <c r="I834">
        <v>0.17849999999999999</v>
      </c>
      <c r="J834">
        <v>15.4375</v>
      </c>
      <c r="K834" s="28">
        <f t="shared" si="13"/>
        <v>0.35805330243337197</v>
      </c>
    </row>
    <row r="835" spans="8:11" x14ac:dyDescent="0.3">
      <c r="H835" s="29">
        <v>0.33479999999999999</v>
      </c>
      <c r="I835">
        <v>0.16700000000000001</v>
      </c>
      <c r="J835">
        <v>14.5174</v>
      </c>
      <c r="K835" s="28">
        <f t="shared" si="13"/>
        <v>0.38794901506373114</v>
      </c>
    </row>
    <row r="836" spans="8:11" x14ac:dyDescent="0.3">
      <c r="H836" s="29">
        <v>0.36049999999999999</v>
      </c>
      <c r="I836">
        <v>0.15709999999999999</v>
      </c>
      <c r="J836">
        <v>13.707700000000001</v>
      </c>
      <c r="K836" s="28">
        <f t="shared" si="13"/>
        <v>0.41772885283893396</v>
      </c>
    </row>
    <row r="837" spans="8:11" x14ac:dyDescent="0.3">
      <c r="H837" s="29">
        <v>0.38629999999999998</v>
      </c>
      <c r="I837">
        <v>0.14860000000000001</v>
      </c>
      <c r="J837">
        <v>12.986499999999999</v>
      </c>
      <c r="K837" s="28">
        <f t="shared" si="13"/>
        <v>0.44762456546929313</v>
      </c>
    </row>
    <row r="838" spans="8:11" x14ac:dyDescent="0.3">
      <c r="H838" s="29">
        <v>0.41210000000000002</v>
      </c>
      <c r="I838">
        <v>0.1411</v>
      </c>
      <c r="J838">
        <v>12.3371</v>
      </c>
      <c r="K838" s="28">
        <f t="shared" si="13"/>
        <v>0.47752027809965242</v>
      </c>
    </row>
    <row r="839" spans="8:11" x14ac:dyDescent="0.3">
      <c r="H839" s="29">
        <v>0.43790000000000001</v>
      </c>
      <c r="I839">
        <v>0.13450000000000001</v>
      </c>
      <c r="J839">
        <v>11.7464</v>
      </c>
      <c r="K839" s="28">
        <f t="shared" si="13"/>
        <v>0.50741599073001165</v>
      </c>
    </row>
    <row r="840" spans="8:11" x14ac:dyDescent="0.3">
      <c r="H840" s="29">
        <v>0.46360000000000001</v>
      </c>
      <c r="I840">
        <v>0.12870000000000001</v>
      </c>
      <c r="J840">
        <v>11.2044</v>
      </c>
      <c r="K840" s="28">
        <f t="shared" si="13"/>
        <v>0.53719582850521441</v>
      </c>
    </row>
    <row r="841" spans="8:11" x14ac:dyDescent="0.3">
      <c r="H841" s="29">
        <v>0.4894</v>
      </c>
      <c r="I841">
        <v>0.1235</v>
      </c>
      <c r="J841">
        <v>10.7028</v>
      </c>
      <c r="K841" s="28">
        <f t="shared" si="13"/>
        <v>0.56709154113557358</v>
      </c>
    </row>
    <row r="842" spans="8:11" x14ac:dyDescent="0.3">
      <c r="H842" s="29">
        <v>0.5151</v>
      </c>
      <c r="I842">
        <v>0.1188</v>
      </c>
      <c r="J842">
        <v>10.235099999999999</v>
      </c>
      <c r="K842" s="28">
        <f t="shared" si="13"/>
        <v>0.59687137891077635</v>
      </c>
    </row>
    <row r="843" spans="8:11" x14ac:dyDescent="0.3">
      <c r="H843" s="29">
        <v>0.54090000000000005</v>
      </c>
      <c r="I843">
        <v>0.11459999999999999</v>
      </c>
      <c r="J843">
        <v>9.7957999999999998</v>
      </c>
      <c r="K843" s="28">
        <f t="shared" si="13"/>
        <v>0.62676709154113563</v>
      </c>
    </row>
    <row r="844" spans="8:11" x14ac:dyDescent="0.3">
      <c r="H844" s="29">
        <v>0.56669999999999998</v>
      </c>
      <c r="I844">
        <v>0.1108</v>
      </c>
      <c r="J844">
        <v>9.3803999999999998</v>
      </c>
      <c r="K844" s="28">
        <f t="shared" si="13"/>
        <v>0.65666280417149481</v>
      </c>
    </row>
    <row r="845" spans="8:11" x14ac:dyDescent="0.3">
      <c r="H845" s="29">
        <v>0.59250000000000003</v>
      </c>
      <c r="I845">
        <v>0.1074</v>
      </c>
      <c r="J845">
        <v>8.9850999999999992</v>
      </c>
      <c r="K845" s="28">
        <f t="shared" si="13"/>
        <v>0.68655851680185409</v>
      </c>
    </row>
    <row r="846" spans="8:11" x14ac:dyDescent="0.3">
      <c r="H846" s="29">
        <v>0.61819999999999997</v>
      </c>
      <c r="I846">
        <v>0.1042</v>
      </c>
      <c r="J846">
        <v>8.6066000000000003</v>
      </c>
      <c r="K846" s="28">
        <f t="shared" si="13"/>
        <v>0.71633835457705675</v>
      </c>
    </row>
    <row r="847" spans="8:11" x14ac:dyDescent="0.3">
      <c r="H847" s="29">
        <v>0.64400000000000002</v>
      </c>
      <c r="I847">
        <v>0.1013</v>
      </c>
      <c r="J847">
        <v>8.2417999999999996</v>
      </c>
      <c r="K847" s="28">
        <f t="shared" si="13"/>
        <v>0.74623406720741603</v>
      </c>
    </row>
    <row r="848" spans="8:11" x14ac:dyDescent="0.3">
      <c r="H848" s="29">
        <v>0.66969999999999996</v>
      </c>
      <c r="I848">
        <v>9.8500000000000004E-2</v>
      </c>
      <c r="J848">
        <v>7.8882000000000003</v>
      </c>
      <c r="K848" s="28">
        <f t="shared" si="13"/>
        <v>0.77601390498261869</v>
      </c>
    </row>
    <row r="849" spans="1:13" x14ac:dyDescent="0.3">
      <c r="H849" s="29">
        <v>0.69550000000000001</v>
      </c>
      <c r="I849">
        <v>9.5699999999999993E-2</v>
      </c>
      <c r="J849">
        <v>7.5431999999999997</v>
      </c>
      <c r="K849" s="28">
        <f t="shared" si="13"/>
        <v>0.80590961761297797</v>
      </c>
    </row>
    <row r="850" spans="1:13" x14ac:dyDescent="0.3">
      <c r="H850" s="29">
        <v>0.72130000000000005</v>
      </c>
      <c r="I850">
        <v>9.2799999999999994E-2</v>
      </c>
      <c r="J850">
        <v>7.2042000000000002</v>
      </c>
      <c r="K850" s="28">
        <f t="shared" si="13"/>
        <v>0.83580533024333725</v>
      </c>
    </row>
    <row r="851" spans="1:13" x14ac:dyDescent="0.3">
      <c r="H851" s="29">
        <v>0.747</v>
      </c>
      <c r="I851">
        <v>8.9399999999999993E-2</v>
      </c>
      <c r="J851">
        <v>6.8686999999999996</v>
      </c>
      <c r="K851" s="28">
        <f t="shared" si="13"/>
        <v>0.86558516801854002</v>
      </c>
    </row>
    <row r="852" spans="1:13" x14ac:dyDescent="0.3">
      <c r="H852" s="29">
        <v>0.77280000000000004</v>
      </c>
      <c r="I852">
        <v>8.48E-2</v>
      </c>
      <c r="J852">
        <v>6.5338000000000003</v>
      </c>
      <c r="K852" s="28">
        <f t="shared" si="13"/>
        <v>0.8954808806488993</v>
      </c>
    </row>
    <row r="853" spans="1:13" x14ac:dyDescent="0.3">
      <c r="H853" s="29">
        <v>0.79859999999999998</v>
      </c>
      <c r="I853">
        <v>7.7799999999999994E-2</v>
      </c>
      <c r="J853">
        <v>6.1957000000000004</v>
      </c>
      <c r="K853" s="28">
        <f t="shared" si="13"/>
        <v>0.92537659327925836</v>
      </c>
    </row>
    <row r="854" spans="1:13" x14ac:dyDescent="0.3">
      <c r="H854" s="29">
        <v>0.82440000000000002</v>
      </c>
      <c r="I854">
        <v>6.6000000000000003E-2</v>
      </c>
      <c r="J854">
        <v>5.8494999999999999</v>
      </c>
      <c r="K854" s="28">
        <f t="shared" si="13"/>
        <v>0.95527230590961765</v>
      </c>
    </row>
    <row r="855" spans="1:13" x14ac:dyDescent="0.3">
      <c r="H855" s="29">
        <v>0.85009999999999997</v>
      </c>
      <c r="I855" s="4">
        <v>4.19E-2</v>
      </c>
      <c r="J855">
        <v>5.4874999999999998</v>
      </c>
      <c r="K855" s="28">
        <f t="shared" si="13"/>
        <v>0.98505214368482041</v>
      </c>
    </row>
    <row r="856" spans="1:13" x14ac:dyDescent="0.3">
      <c r="H856" s="29">
        <v>0.86299999999999999</v>
      </c>
      <c r="I856" s="4">
        <v>2.52E-2</v>
      </c>
      <c r="J856">
        <v>5.3007</v>
      </c>
      <c r="K856" s="28">
        <f t="shared" si="13"/>
        <v>1</v>
      </c>
    </row>
    <row r="860" spans="1:13" ht="15" thickBot="1" x14ac:dyDescent="0.35">
      <c r="A860" s="3"/>
      <c r="B860" s="3"/>
      <c r="C860" s="3"/>
      <c r="D860" s="3"/>
      <c r="E860" s="3"/>
      <c r="F860" s="3"/>
      <c r="G860" s="3"/>
      <c r="H860" s="3"/>
      <c r="I860" s="19"/>
      <c r="J860" s="3"/>
      <c r="K860" s="3"/>
      <c r="L860" s="3"/>
      <c r="M860" s="3"/>
    </row>
    <row r="861" spans="1:13" ht="15" thickBot="1" x14ac:dyDescent="0.35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</row>
    <row r="862" spans="1:13" ht="15" thickBot="1" x14ac:dyDescent="0.35"/>
    <row r="863" spans="1:13" ht="18" x14ac:dyDescent="0.35">
      <c r="A863" s="179" t="s">
        <v>83</v>
      </c>
      <c r="B863" s="179"/>
      <c r="C863" s="179"/>
      <c r="D863" s="179"/>
      <c r="E863" s="179"/>
      <c r="F863" s="179"/>
      <c r="G863" s="179"/>
    </row>
    <row r="864" spans="1:13" x14ac:dyDescent="0.3">
      <c r="A864" t="s">
        <v>84</v>
      </c>
    </row>
    <row r="865" spans="9:14" x14ac:dyDescent="0.3">
      <c r="I865" s="1" t="s">
        <v>52</v>
      </c>
      <c r="J865" s="1" t="s">
        <v>53</v>
      </c>
      <c r="K865" s="1" t="s">
        <v>54</v>
      </c>
      <c r="L865" s="1" t="s">
        <v>55</v>
      </c>
      <c r="M865" s="1" t="s">
        <v>69</v>
      </c>
      <c r="N865" s="1" t="s">
        <v>70</v>
      </c>
    </row>
    <row r="866" spans="9:14" x14ac:dyDescent="0.3">
      <c r="I866" s="29">
        <v>0.10290000000000001</v>
      </c>
      <c r="J866">
        <v>0.2248</v>
      </c>
      <c r="K866">
        <v>23.017499999999998</v>
      </c>
      <c r="L866" s="28">
        <f>I866/$G$605</f>
        <v>0.11923522595596757</v>
      </c>
      <c r="M866" s="20">
        <f>0.75*PI()*I896*2*TAN(K887*PI()/180)*39.37</f>
        <v>15.259721167053851</v>
      </c>
      <c r="N866" s="20">
        <f>0.75*PI()*I896*2*TAN(K887*PI()/180)</f>
        <v>0.3875976928385535</v>
      </c>
    </row>
    <row r="867" spans="9:14" x14ac:dyDescent="0.3">
      <c r="I867" s="29">
        <v>0.12859999999999999</v>
      </c>
      <c r="J867">
        <v>0.1835</v>
      </c>
      <c r="K867">
        <v>19.5397</v>
      </c>
      <c r="L867" s="28">
        <f t="shared" ref="L867:L896" si="14">I867/$G$605</f>
        <v>0.14901506373117032</v>
      </c>
    </row>
    <row r="868" spans="9:14" x14ac:dyDescent="0.3">
      <c r="I868" s="29">
        <v>0.15440000000000001</v>
      </c>
      <c r="J868">
        <v>0.15529999999999999</v>
      </c>
      <c r="K868">
        <v>17.1311</v>
      </c>
      <c r="L868" s="28">
        <f t="shared" si="14"/>
        <v>0.17891077636152955</v>
      </c>
    </row>
    <row r="869" spans="9:14" x14ac:dyDescent="0.3">
      <c r="I869" s="29">
        <v>0.1802</v>
      </c>
      <c r="J869">
        <v>0.13500000000000001</v>
      </c>
      <c r="K869">
        <v>15.3574</v>
      </c>
      <c r="L869" s="28">
        <f t="shared" si="14"/>
        <v>0.20880648899188875</v>
      </c>
    </row>
    <row r="870" spans="9:14" x14ac:dyDescent="0.3">
      <c r="I870" s="29">
        <v>0.2059</v>
      </c>
      <c r="J870">
        <v>0.1197</v>
      </c>
      <c r="K870">
        <v>13.9886</v>
      </c>
      <c r="L870" s="28">
        <f t="shared" si="14"/>
        <v>0.23858632676709154</v>
      </c>
    </row>
    <row r="871" spans="9:14" x14ac:dyDescent="0.3">
      <c r="I871" s="29">
        <v>0.23169999999999999</v>
      </c>
      <c r="J871">
        <v>0.1077</v>
      </c>
      <c r="K871">
        <v>12.8926</v>
      </c>
      <c r="L871" s="28">
        <f t="shared" si="14"/>
        <v>0.26848203939745074</v>
      </c>
    </row>
    <row r="872" spans="9:14" x14ac:dyDescent="0.3">
      <c r="I872" s="29">
        <v>0.25750000000000001</v>
      </c>
      <c r="J872">
        <v>9.8100000000000007E-2</v>
      </c>
      <c r="K872">
        <v>11.988300000000001</v>
      </c>
      <c r="L872" s="28">
        <f t="shared" si="14"/>
        <v>0.29837775202780997</v>
      </c>
    </row>
    <row r="873" spans="9:14" x14ac:dyDescent="0.3">
      <c r="I873" s="29">
        <v>0.2833</v>
      </c>
      <c r="J873">
        <v>9.0200000000000002E-2</v>
      </c>
      <c r="K873">
        <v>11.2232</v>
      </c>
      <c r="L873" s="28">
        <f t="shared" si="14"/>
        <v>0.3282734646581692</v>
      </c>
    </row>
    <row r="874" spans="9:14" x14ac:dyDescent="0.3">
      <c r="I874" s="29">
        <v>0.309</v>
      </c>
      <c r="J874">
        <v>8.3699999999999997E-2</v>
      </c>
      <c r="K874">
        <v>10.5619</v>
      </c>
      <c r="L874" s="28">
        <f t="shared" si="14"/>
        <v>0.35805330243337197</v>
      </c>
    </row>
    <row r="875" spans="9:14" x14ac:dyDescent="0.3">
      <c r="I875" s="29">
        <v>0.33479999999999999</v>
      </c>
      <c r="J875">
        <v>7.8200000000000006E-2</v>
      </c>
      <c r="K875">
        <v>9.9796999999999993</v>
      </c>
      <c r="L875" s="28">
        <f t="shared" si="14"/>
        <v>0.38794901506373114</v>
      </c>
    </row>
    <row r="876" spans="9:14" x14ac:dyDescent="0.3">
      <c r="I876" s="29">
        <v>0.36049999999999999</v>
      </c>
      <c r="J876">
        <v>7.3499999999999996E-2</v>
      </c>
      <c r="K876">
        <v>9.4588000000000001</v>
      </c>
      <c r="L876" s="28">
        <f t="shared" si="14"/>
        <v>0.41772885283893396</v>
      </c>
    </row>
    <row r="877" spans="9:14" x14ac:dyDescent="0.3">
      <c r="I877" s="29">
        <v>0.38629999999999998</v>
      </c>
      <c r="J877">
        <v>6.9400000000000003E-2</v>
      </c>
      <c r="K877">
        <v>8.9861000000000004</v>
      </c>
      <c r="L877" s="28">
        <f t="shared" si="14"/>
        <v>0.44762456546929313</v>
      </c>
    </row>
    <row r="878" spans="9:14" x14ac:dyDescent="0.3">
      <c r="I878" s="29">
        <v>0.41210000000000002</v>
      </c>
      <c r="J878">
        <v>6.5799999999999997E-2</v>
      </c>
      <c r="K878">
        <v>8.5513999999999992</v>
      </c>
      <c r="L878" s="28">
        <f t="shared" si="14"/>
        <v>0.47752027809965242</v>
      </c>
    </row>
    <row r="879" spans="9:14" x14ac:dyDescent="0.3">
      <c r="I879" s="29">
        <v>0.43790000000000001</v>
      </c>
      <c r="J879">
        <v>6.2700000000000006E-2</v>
      </c>
      <c r="K879">
        <v>8.1471999999999998</v>
      </c>
      <c r="L879" s="28">
        <f t="shared" si="14"/>
        <v>0.50741599073001165</v>
      </c>
    </row>
    <row r="880" spans="9:14" x14ac:dyDescent="0.3">
      <c r="I880" s="29">
        <v>0.46360000000000001</v>
      </c>
      <c r="J880">
        <v>0.06</v>
      </c>
      <c r="K880">
        <v>7.7671999999999999</v>
      </c>
      <c r="L880" s="28">
        <f t="shared" si="14"/>
        <v>0.53719582850521441</v>
      </c>
    </row>
    <row r="881" spans="9:12" x14ac:dyDescent="0.3">
      <c r="I881" s="29">
        <v>0.4894</v>
      </c>
      <c r="J881">
        <v>5.7500000000000002E-2</v>
      </c>
      <c r="K881">
        <v>7.4065000000000003</v>
      </c>
      <c r="L881" s="28">
        <f t="shared" si="14"/>
        <v>0.56709154113557358</v>
      </c>
    </row>
    <row r="882" spans="9:12" x14ac:dyDescent="0.3">
      <c r="I882" s="29">
        <v>0.5151</v>
      </c>
      <c r="J882">
        <v>5.5300000000000002E-2</v>
      </c>
      <c r="K882">
        <v>7.0609000000000002</v>
      </c>
      <c r="L882" s="28">
        <f t="shared" si="14"/>
        <v>0.59687137891077635</v>
      </c>
    </row>
    <row r="883" spans="9:12" x14ac:dyDescent="0.3">
      <c r="I883" s="29">
        <v>0.54090000000000005</v>
      </c>
      <c r="J883">
        <v>5.3400000000000003E-2</v>
      </c>
      <c r="K883">
        <v>6.7267999999999999</v>
      </c>
      <c r="L883" s="28">
        <f t="shared" si="14"/>
        <v>0.62676709154113563</v>
      </c>
    </row>
    <row r="884" spans="9:12" x14ac:dyDescent="0.3">
      <c r="I884" s="29">
        <v>0.56669999999999998</v>
      </c>
      <c r="J884">
        <v>5.16E-2</v>
      </c>
      <c r="K884">
        <v>6.4010999999999996</v>
      </c>
      <c r="L884" s="28">
        <f t="shared" si="14"/>
        <v>0.65666280417149481</v>
      </c>
    </row>
    <row r="885" spans="9:12" x14ac:dyDescent="0.3">
      <c r="I885" s="29">
        <v>0.59250000000000003</v>
      </c>
      <c r="J885">
        <v>0.05</v>
      </c>
      <c r="K885">
        <v>6.0808</v>
      </c>
      <c r="L885" s="28">
        <f t="shared" si="14"/>
        <v>0.68655851680185409</v>
      </c>
    </row>
    <row r="886" spans="9:12" x14ac:dyDescent="0.3">
      <c r="I886" s="29">
        <v>0.61819999999999997</v>
      </c>
      <c r="J886">
        <v>4.8500000000000001E-2</v>
      </c>
      <c r="K886">
        <v>5.7629999999999999</v>
      </c>
      <c r="L886" s="28">
        <f t="shared" si="14"/>
        <v>0.71633835457705675</v>
      </c>
    </row>
    <row r="887" spans="9:12" x14ac:dyDescent="0.3">
      <c r="I887" s="29">
        <v>0.64400000000000002</v>
      </c>
      <c r="J887">
        <v>4.7199999999999999E-2</v>
      </c>
      <c r="K887">
        <v>5.4443000000000001</v>
      </c>
      <c r="L887" s="28">
        <f t="shared" si="14"/>
        <v>0.74623406720741603</v>
      </c>
    </row>
    <row r="888" spans="9:12" x14ac:dyDescent="0.3">
      <c r="I888" s="29">
        <v>0.66969999999999996</v>
      </c>
      <c r="J888">
        <v>4.5900000000000003E-2</v>
      </c>
      <c r="K888">
        <v>5.1212</v>
      </c>
      <c r="L888" s="28">
        <f t="shared" si="14"/>
        <v>0.77601390498261869</v>
      </c>
    </row>
    <row r="889" spans="9:12" x14ac:dyDescent="0.3">
      <c r="I889" s="29">
        <v>0.69550000000000001</v>
      </c>
      <c r="J889">
        <v>4.4699999999999997E-2</v>
      </c>
      <c r="K889">
        <v>4.7887000000000004</v>
      </c>
      <c r="L889" s="28">
        <f t="shared" si="14"/>
        <v>0.80590961761297797</v>
      </c>
    </row>
    <row r="890" spans="9:12" x14ac:dyDescent="0.3">
      <c r="I890" s="29">
        <v>0.72130000000000005</v>
      </c>
      <c r="J890">
        <v>4.3499999999999997E-2</v>
      </c>
      <c r="K890">
        <v>4.4398</v>
      </c>
      <c r="L890" s="28">
        <f t="shared" si="14"/>
        <v>0.83580533024333725</v>
      </c>
    </row>
    <row r="891" spans="9:12" x14ac:dyDescent="0.3">
      <c r="I891" s="29">
        <v>0.747</v>
      </c>
      <c r="J891">
        <v>4.2200000000000001E-2</v>
      </c>
      <c r="K891">
        <v>4.0625999999999998</v>
      </c>
      <c r="L891" s="28">
        <f t="shared" si="14"/>
        <v>0.86558516801854002</v>
      </c>
    </row>
    <row r="892" spans="9:12" x14ac:dyDescent="0.3">
      <c r="I892" s="29">
        <v>0.77280000000000004</v>
      </c>
      <c r="J892">
        <v>4.0399999999999998E-2</v>
      </c>
      <c r="K892">
        <v>3.6615000000000002</v>
      </c>
      <c r="L892" s="28">
        <f t="shared" si="14"/>
        <v>0.8954808806488993</v>
      </c>
    </row>
    <row r="893" spans="9:12" x14ac:dyDescent="0.3">
      <c r="I893" s="29">
        <v>0.79859999999999998</v>
      </c>
      <c r="J893">
        <v>3.7600000000000001E-2</v>
      </c>
      <c r="K893">
        <v>3.5653999999999999</v>
      </c>
      <c r="L893" s="28">
        <f t="shared" si="14"/>
        <v>0.92537659327925836</v>
      </c>
    </row>
    <row r="894" spans="9:12" x14ac:dyDescent="0.3">
      <c r="I894" s="29">
        <v>0.82440000000000002</v>
      </c>
      <c r="J894">
        <v>3.2500000000000001E-2</v>
      </c>
      <c r="K894">
        <v>3.4742000000000002</v>
      </c>
      <c r="L894" s="28">
        <f t="shared" si="14"/>
        <v>0.95527230590961765</v>
      </c>
    </row>
    <row r="895" spans="9:12" x14ac:dyDescent="0.3">
      <c r="I895" s="29">
        <v>0.85009999999999997</v>
      </c>
      <c r="J895" s="4">
        <v>2.1100000000000001E-2</v>
      </c>
      <c r="K895">
        <v>3.3875000000000002</v>
      </c>
      <c r="L895" s="28">
        <f t="shared" si="14"/>
        <v>0.98505214368482041</v>
      </c>
    </row>
    <row r="896" spans="9:12" x14ac:dyDescent="0.3">
      <c r="I896" s="29">
        <v>0.86299999999999999</v>
      </c>
      <c r="J896" s="4">
        <v>1.2999999999999999E-2</v>
      </c>
      <c r="K896">
        <v>3.3458000000000001</v>
      </c>
      <c r="L896" s="28">
        <f t="shared" si="14"/>
        <v>1</v>
      </c>
    </row>
    <row r="900" spans="1:7" ht="18" x14ac:dyDescent="0.35">
      <c r="A900" s="179" t="s">
        <v>85</v>
      </c>
      <c r="B900" s="179"/>
      <c r="C900" s="179"/>
      <c r="D900" s="179"/>
      <c r="E900" s="179"/>
      <c r="F900" s="179"/>
      <c r="G900" s="179"/>
    </row>
    <row r="901" spans="1:7" x14ac:dyDescent="0.3">
      <c r="A901" t="s">
        <v>82</v>
      </c>
    </row>
    <row r="923" spans="1:13" ht="18" x14ac:dyDescent="0.35">
      <c r="A923" s="180" t="s">
        <v>86</v>
      </c>
      <c r="B923" s="180"/>
      <c r="C923" s="180"/>
      <c r="D923" s="180"/>
      <c r="E923" s="180"/>
      <c r="F923" s="180"/>
      <c r="G923" s="180"/>
    </row>
    <row r="924" spans="1:13" x14ac:dyDescent="0.3">
      <c r="A924" s="21" t="s">
        <v>87</v>
      </c>
      <c r="B924" s="21"/>
    </row>
    <row r="927" spans="1:13" x14ac:dyDescent="0.3">
      <c r="I927" s="1" t="s">
        <v>52</v>
      </c>
      <c r="J927" s="1" t="s">
        <v>54</v>
      </c>
      <c r="K927" s="1" t="s">
        <v>55</v>
      </c>
      <c r="L927" s="1" t="s">
        <v>69</v>
      </c>
      <c r="M927" s="1" t="s">
        <v>70</v>
      </c>
    </row>
    <row r="928" spans="1:13" x14ac:dyDescent="0.3">
      <c r="I928" s="29">
        <v>0.10290000000000001</v>
      </c>
      <c r="J928">
        <v>38.713299999999997</v>
      </c>
      <c r="K928" s="28">
        <f>I928/$I$958</f>
        <v>0.11923522595596757</v>
      </c>
      <c r="L928" s="20">
        <f>0.75*PI()*I958*2*TAN(J949*PI()/180)*39.37</f>
        <v>26.34608013149392</v>
      </c>
      <c r="M928" s="20">
        <f>0.75*PI()*I958*2*TAN(J949*PI()/180)</f>
        <v>0.66919177372349303</v>
      </c>
    </row>
    <row r="929" spans="9:11" x14ac:dyDescent="0.3">
      <c r="I929" s="29">
        <v>0.12859999999999999</v>
      </c>
      <c r="J929">
        <v>33.042200000000001</v>
      </c>
      <c r="K929" s="28">
        <f t="shared" ref="K929:K958" si="15">I929/$I$958</f>
        <v>0.14901506373117032</v>
      </c>
    </row>
    <row r="930" spans="9:11" x14ac:dyDescent="0.3">
      <c r="I930" s="29">
        <v>0.15440000000000001</v>
      </c>
      <c r="J930">
        <v>28.878900000000002</v>
      </c>
      <c r="K930" s="28">
        <f t="shared" si="15"/>
        <v>0.17891077636152955</v>
      </c>
    </row>
    <row r="931" spans="9:11" x14ac:dyDescent="0.3">
      <c r="I931" s="29">
        <v>0.1802</v>
      </c>
      <c r="J931">
        <v>25.714300000000001</v>
      </c>
      <c r="K931" s="28">
        <f t="shared" si="15"/>
        <v>0.20880648899188875</v>
      </c>
    </row>
    <row r="932" spans="9:11" x14ac:dyDescent="0.3">
      <c r="I932" s="29">
        <v>0.2059</v>
      </c>
      <c r="J932">
        <v>23.234000000000002</v>
      </c>
      <c r="K932" s="28">
        <f t="shared" si="15"/>
        <v>0.23858632676709154</v>
      </c>
    </row>
    <row r="933" spans="9:11" x14ac:dyDescent="0.3">
      <c r="I933" s="29">
        <v>0.23169999999999999</v>
      </c>
      <c r="J933">
        <v>21.238299999999999</v>
      </c>
      <c r="K933" s="28">
        <f t="shared" si="15"/>
        <v>0.26848203939745074</v>
      </c>
    </row>
    <row r="934" spans="9:11" x14ac:dyDescent="0.3">
      <c r="I934" s="29">
        <v>0.25750000000000001</v>
      </c>
      <c r="J934">
        <v>19.5961</v>
      </c>
      <c r="K934" s="28">
        <f t="shared" si="15"/>
        <v>0.29837775202780997</v>
      </c>
    </row>
    <row r="935" spans="9:11" x14ac:dyDescent="0.3">
      <c r="I935" s="29">
        <v>0.2833</v>
      </c>
      <c r="J935">
        <v>18.218499999999999</v>
      </c>
      <c r="K935" s="28">
        <f t="shared" si="15"/>
        <v>0.3282734646581692</v>
      </c>
    </row>
    <row r="936" spans="9:11" x14ac:dyDescent="0.3">
      <c r="I936" s="29">
        <v>0.309</v>
      </c>
      <c r="J936">
        <v>17.043600000000001</v>
      </c>
      <c r="K936" s="28">
        <f t="shared" si="15"/>
        <v>0.35805330243337197</v>
      </c>
    </row>
    <row r="937" spans="9:11" x14ac:dyDescent="0.3">
      <c r="I937" s="29">
        <v>0.33479999999999999</v>
      </c>
      <c r="J937">
        <v>16.026900000000001</v>
      </c>
      <c r="K937" s="28">
        <f t="shared" si="15"/>
        <v>0.38794901506373114</v>
      </c>
    </row>
    <row r="938" spans="9:11" x14ac:dyDescent="0.3">
      <c r="I938" s="29">
        <v>0.36049999999999999</v>
      </c>
      <c r="J938">
        <v>15.1358</v>
      </c>
      <c r="K938" s="28">
        <f t="shared" si="15"/>
        <v>0.41772885283893396</v>
      </c>
    </row>
    <row r="939" spans="9:11" x14ac:dyDescent="0.3">
      <c r="I939" s="29">
        <v>0.38629999999999998</v>
      </c>
      <c r="J939">
        <v>14.345800000000001</v>
      </c>
      <c r="K939" s="28">
        <f t="shared" si="15"/>
        <v>0.44762456546929313</v>
      </c>
    </row>
    <row r="940" spans="9:11" x14ac:dyDescent="0.3">
      <c r="I940" s="29">
        <v>0.41210000000000002</v>
      </c>
      <c r="J940">
        <v>13.638400000000001</v>
      </c>
      <c r="K940" s="28">
        <f t="shared" si="15"/>
        <v>0.47752027809965242</v>
      </c>
    </row>
    <row r="941" spans="9:11" x14ac:dyDescent="0.3">
      <c r="I941" s="29">
        <v>0.43790000000000001</v>
      </c>
      <c r="J941">
        <v>12.9992</v>
      </c>
      <c r="K941" s="28">
        <f t="shared" si="15"/>
        <v>0.50741599073001165</v>
      </c>
    </row>
    <row r="942" spans="9:11" x14ac:dyDescent="0.3">
      <c r="I942" s="29">
        <v>0.46360000000000001</v>
      </c>
      <c r="J942">
        <v>12.416600000000001</v>
      </c>
      <c r="K942" s="28">
        <f t="shared" si="15"/>
        <v>0.53719582850521441</v>
      </c>
    </row>
    <row r="943" spans="9:11" x14ac:dyDescent="0.3">
      <c r="I943" s="29">
        <v>0.4894</v>
      </c>
      <c r="J943">
        <v>11.8818</v>
      </c>
      <c r="K943" s="28">
        <f t="shared" si="15"/>
        <v>0.56709154113557358</v>
      </c>
    </row>
    <row r="944" spans="9:11" x14ac:dyDescent="0.3">
      <c r="I944" s="29">
        <v>0.5151</v>
      </c>
      <c r="J944">
        <v>11.3874</v>
      </c>
      <c r="K944" s="28">
        <f t="shared" si="15"/>
        <v>0.59687137891077635</v>
      </c>
    </row>
    <row r="945" spans="2:11" x14ac:dyDescent="0.3">
      <c r="B945" s="177" t="s">
        <v>88</v>
      </c>
      <c r="C945" s="190" t="s">
        <v>89</v>
      </c>
      <c r="D945" s="191"/>
      <c r="I945" s="29">
        <v>0.54090000000000005</v>
      </c>
      <c r="J945">
        <v>10.9274</v>
      </c>
      <c r="K945" s="28">
        <f t="shared" si="15"/>
        <v>0.62676709154113563</v>
      </c>
    </row>
    <row r="946" spans="2:11" x14ac:dyDescent="0.3">
      <c r="B946" s="177"/>
      <c r="C946" s="192" t="s">
        <v>90</v>
      </c>
      <c r="D946" s="193"/>
      <c r="I946" s="29">
        <v>0.56669999999999998</v>
      </c>
      <c r="J946">
        <v>10.4969</v>
      </c>
      <c r="K946" s="28">
        <f t="shared" si="15"/>
        <v>0.65666280417149481</v>
      </c>
    </row>
    <row r="947" spans="2:11" x14ac:dyDescent="0.3">
      <c r="I947" s="29">
        <v>0.59250000000000003</v>
      </c>
      <c r="J947">
        <v>10.091699999999999</v>
      </c>
      <c r="K947" s="28">
        <f t="shared" si="15"/>
        <v>0.68655851680185409</v>
      </c>
    </row>
    <row r="948" spans="2:11" x14ac:dyDescent="0.3">
      <c r="I948" s="29">
        <v>0.61819999999999997</v>
      </c>
      <c r="J948">
        <v>9.7085000000000008</v>
      </c>
      <c r="K948" s="28">
        <f t="shared" si="15"/>
        <v>0.71633835457705675</v>
      </c>
    </row>
    <row r="949" spans="2:11" x14ac:dyDescent="0.3">
      <c r="B949" s="178" t="s">
        <v>91</v>
      </c>
      <c r="C949" s="178"/>
      <c r="D949" s="178"/>
      <c r="I949" s="29">
        <v>0.64400000000000002</v>
      </c>
      <c r="J949">
        <v>9.3443000000000005</v>
      </c>
      <c r="K949" s="28">
        <f t="shared" si="15"/>
        <v>0.74623406720741603</v>
      </c>
    </row>
    <row r="950" spans="2:11" x14ac:dyDescent="0.3">
      <c r="B950" s="23" t="s">
        <v>92</v>
      </c>
      <c r="C950" s="23" t="s">
        <v>93</v>
      </c>
      <c r="D950" s="23" t="s">
        <v>94</v>
      </c>
      <c r="I950" s="29">
        <v>0.66969999999999996</v>
      </c>
      <c r="J950">
        <v>8.9963999999999995</v>
      </c>
      <c r="K950" s="28">
        <f t="shared" si="15"/>
        <v>0.77601390498261869</v>
      </c>
    </row>
    <row r="951" spans="2:11" x14ac:dyDescent="0.3">
      <c r="B951" s="5">
        <v>18</v>
      </c>
      <c r="C951" s="24">
        <v>1111</v>
      </c>
      <c r="D951" s="26">
        <v>51.5</v>
      </c>
      <c r="I951" s="29">
        <v>0.69550000000000001</v>
      </c>
      <c r="J951">
        <v>8.6628000000000007</v>
      </c>
      <c r="K951" s="28">
        <f t="shared" si="15"/>
        <v>0.80590961761297797</v>
      </c>
    </row>
    <row r="952" spans="2:11" x14ac:dyDescent="0.3">
      <c r="B952" s="5">
        <v>30</v>
      </c>
      <c r="C952" s="24">
        <v>164.7</v>
      </c>
      <c r="D952" s="26">
        <v>26.6</v>
      </c>
      <c r="I952" s="29">
        <v>0.72130000000000005</v>
      </c>
      <c r="J952">
        <v>8.3414999999999999</v>
      </c>
      <c r="K952" s="28">
        <f t="shared" si="15"/>
        <v>0.83580533024333725</v>
      </c>
    </row>
    <row r="953" spans="2:11" x14ac:dyDescent="0.3">
      <c r="B953" s="5">
        <v>35</v>
      </c>
      <c r="C953" s="24">
        <v>-287</v>
      </c>
      <c r="D953" s="26">
        <v>12.31</v>
      </c>
      <c r="I953" s="29">
        <v>0.747</v>
      </c>
      <c r="J953">
        <v>8.0306999999999995</v>
      </c>
      <c r="K953" s="28">
        <f t="shared" si="15"/>
        <v>0.86558516801854002</v>
      </c>
    </row>
    <row r="954" spans="2:11" x14ac:dyDescent="0.3">
      <c r="B954" s="23">
        <v>42</v>
      </c>
      <c r="C954" s="25">
        <v>-967.8</v>
      </c>
      <c r="D954" s="27">
        <v>-12.66</v>
      </c>
      <c r="I954" s="29">
        <v>0.77280000000000004</v>
      </c>
      <c r="J954">
        <v>7.7286999999999999</v>
      </c>
      <c r="K954" s="28">
        <f t="shared" si="15"/>
        <v>0.8954808806488993</v>
      </c>
    </row>
    <row r="955" spans="2:11" x14ac:dyDescent="0.3">
      <c r="I955" s="29">
        <v>0.79859999999999998</v>
      </c>
      <c r="J955">
        <v>7.4341999999999997</v>
      </c>
      <c r="K955" s="28">
        <f t="shared" si="15"/>
        <v>0.92537659327925836</v>
      </c>
    </row>
    <row r="956" spans="2:11" x14ac:dyDescent="0.3">
      <c r="I956" s="29">
        <v>0.82440000000000002</v>
      </c>
      <c r="J956">
        <v>7.1456</v>
      </c>
      <c r="K956" s="28">
        <f t="shared" si="15"/>
        <v>0.95527230590961765</v>
      </c>
    </row>
    <row r="957" spans="2:11" x14ac:dyDescent="0.3">
      <c r="I957" s="29">
        <v>0.85009999999999997</v>
      </c>
      <c r="J957">
        <v>6.8613999999999997</v>
      </c>
      <c r="K957" s="28">
        <f t="shared" si="15"/>
        <v>0.98505214368482041</v>
      </c>
    </row>
    <row r="958" spans="2:11" x14ac:dyDescent="0.3">
      <c r="I958" s="29">
        <v>0.86299999999999999</v>
      </c>
      <c r="J958">
        <v>6.7210000000000001</v>
      </c>
      <c r="K958" s="28">
        <f t="shared" si="15"/>
        <v>1</v>
      </c>
    </row>
    <row r="963" spans="1:7" ht="18" x14ac:dyDescent="0.35">
      <c r="A963" s="179" t="s">
        <v>95</v>
      </c>
      <c r="B963" s="179"/>
      <c r="C963" s="179"/>
      <c r="D963" s="179"/>
      <c r="E963" s="179"/>
      <c r="F963" s="179"/>
      <c r="G963" s="179"/>
    </row>
    <row r="964" spans="1:7" x14ac:dyDescent="0.3">
      <c r="A964" s="21" t="s">
        <v>87</v>
      </c>
      <c r="B964" s="21"/>
    </row>
    <row r="985" spans="1:43" ht="18" x14ac:dyDescent="0.35">
      <c r="A985" s="179" t="s">
        <v>96</v>
      </c>
      <c r="B985" s="179"/>
      <c r="C985" s="179"/>
      <c r="D985" s="179"/>
      <c r="E985" s="179"/>
      <c r="F985" s="179"/>
      <c r="G985" s="179"/>
    </row>
    <row r="986" spans="1:43" x14ac:dyDescent="0.3">
      <c r="A986" s="21" t="s">
        <v>87</v>
      </c>
      <c r="B986" s="21"/>
    </row>
    <row r="987" spans="1:43" x14ac:dyDescent="0.3">
      <c r="H987" t="s">
        <v>97</v>
      </c>
    </row>
    <row r="988" spans="1:43" x14ac:dyDescent="0.3">
      <c r="A988" s="3"/>
      <c r="B988" s="3"/>
      <c r="C988" s="3"/>
      <c r="D988" s="3"/>
      <c r="E988" s="3"/>
      <c r="F988" s="3"/>
      <c r="G988" s="3"/>
      <c r="H988" s="3"/>
      <c r="I988" s="3"/>
      <c r="J988" s="3"/>
      <c r="K988" s="3"/>
      <c r="L988" s="3"/>
      <c r="M988" s="3"/>
      <c r="N988" s="3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  <c r="AA988" s="3"/>
      <c r="AB988" s="3"/>
      <c r="AC988" s="3"/>
      <c r="AD988" s="3"/>
      <c r="AE988" s="3"/>
      <c r="AF988" s="3"/>
      <c r="AG988" s="3"/>
      <c r="AH988" s="3"/>
      <c r="AI988" s="3"/>
      <c r="AJ988" s="3"/>
      <c r="AK988" s="3"/>
      <c r="AL988" s="3"/>
      <c r="AM988" s="3"/>
      <c r="AN988" s="3"/>
      <c r="AO988" s="3"/>
      <c r="AP988" s="3"/>
      <c r="AQ988" s="3"/>
    </row>
    <row r="990" spans="1:43" ht="18" x14ac:dyDescent="0.35">
      <c r="A990" s="179" t="s">
        <v>98</v>
      </c>
      <c r="B990" s="179"/>
      <c r="C990" s="179"/>
      <c r="D990" s="179"/>
      <c r="E990" s="179"/>
      <c r="F990" s="179"/>
      <c r="G990" s="179"/>
    </row>
    <row r="991" spans="1:43" x14ac:dyDescent="0.3">
      <c r="A991" s="21" t="s">
        <v>87</v>
      </c>
      <c r="B991" s="21"/>
    </row>
    <row r="992" spans="1:43" x14ac:dyDescent="0.3">
      <c r="AO992" s="181" t="s">
        <v>88</v>
      </c>
      <c r="AP992" s="194" t="s">
        <v>99</v>
      </c>
      <c r="AQ992" s="195"/>
    </row>
    <row r="993" spans="41:43" x14ac:dyDescent="0.3">
      <c r="AO993" s="181"/>
      <c r="AP993" s="196" t="s">
        <v>100</v>
      </c>
      <c r="AQ993" s="197"/>
    </row>
    <row r="996" spans="41:43" x14ac:dyDescent="0.3">
      <c r="AO996" s="178" t="s">
        <v>91</v>
      </c>
      <c r="AP996" s="178"/>
      <c r="AQ996" s="178"/>
    </row>
    <row r="997" spans="41:43" x14ac:dyDescent="0.3">
      <c r="AO997" s="15" t="s">
        <v>92</v>
      </c>
      <c r="AP997" s="15" t="s">
        <v>93</v>
      </c>
      <c r="AQ997" s="15" t="s">
        <v>94</v>
      </c>
    </row>
    <row r="998" spans="41:43" x14ac:dyDescent="0.3">
      <c r="AO998" s="5">
        <v>18</v>
      </c>
      <c r="AP998" s="24">
        <v>444.5</v>
      </c>
      <c r="AQ998" s="26">
        <v>30.35</v>
      </c>
    </row>
    <row r="999" spans="41:43" x14ac:dyDescent="0.3">
      <c r="AO999" s="5">
        <v>30</v>
      </c>
      <c r="AP999" s="24">
        <v>-304.2</v>
      </c>
      <c r="AQ999" s="26">
        <v>12.4</v>
      </c>
    </row>
    <row r="1000" spans="41:43" x14ac:dyDescent="0.3">
      <c r="AO1000" s="5">
        <v>35</v>
      </c>
      <c r="AP1000" s="24">
        <v>-666.7</v>
      </c>
      <c r="AQ1000" s="26">
        <v>0.89190000000000003</v>
      </c>
    </row>
    <row r="1001" spans="41:43" x14ac:dyDescent="0.3">
      <c r="AO1001" s="23">
        <v>42</v>
      </c>
      <c r="AP1001" s="25">
        <v>-1222</v>
      </c>
      <c r="AQ1001" s="27">
        <v>-20.399999999999999</v>
      </c>
    </row>
    <row r="1012" spans="1:12" ht="18" x14ac:dyDescent="0.35">
      <c r="A1012" s="179" t="s">
        <v>101</v>
      </c>
      <c r="B1012" s="179"/>
      <c r="C1012" s="179"/>
      <c r="D1012" s="179"/>
      <c r="E1012" s="179"/>
      <c r="F1012" s="179"/>
      <c r="G1012" s="179"/>
    </row>
    <row r="1013" spans="1:12" x14ac:dyDescent="0.3">
      <c r="A1013" s="21" t="s">
        <v>87</v>
      </c>
      <c r="B1013" s="21"/>
      <c r="I1013" t="s">
        <v>102</v>
      </c>
    </row>
    <row r="1015" spans="1:12" x14ac:dyDescent="0.3">
      <c r="A1015" s="3"/>
      <c r="B1015" s="3"/>
      <c r="C1015" s="3"/>
      <c r="D1015" s="3"/>
      <c r="E1015" s="3"/>
      <c r="F1015" s="3"/>
      <c r="G1015" s="3"/>
      <c r="H1015" s="3"/>
      <c r="I1015" s="3"/>
      <c r="J1015" s="3"/>
      <c r="K1015" s="3"/>
      <c r="L1015" s="3"/>
    </row>
    <row r="1017" spans="1:12" ht="18" x14ac:dyDescent="0.35">
      <c r="A1017" s="180" t="s">
        <v>103</v>
      </c>
      <c r="B1017" s="180"/>
      <c r="C1017" s="180"/>
      <c r="D1017" s="180"/>
      <c r="E1017" s="180"/>
      <c r="F1017" s="180"/>
      <c r="G1017" s="180"/>
    </row>
    <row r="1018" spans="1:12" x14ac:dyDescent="0.3">
      <c r="A1018" s="21" t="s">
        <v>87</v>
      </c>
    </row>
    <row r="1020" spans="1:12" x14ac:dyDescent="0.3">
      <c r="H1020" s="1" t="s">
        <v>52</v>
      </c>
      <c r="I1020" s="1" t="s">
        <v>54</v>
      </c>
      <c r="J1020" s="1" t="s">
        <v>55</v>
      </c>
      <c r="K1020" s="1" t="s">
        <v>69</v>
      </c>
      <c r="L1020" s="1" t="s">
        <v>70</v>
      </c>
    </row>
    <row r="1021" spans="1:12" x14ac:dyDescent="0.3">
      <c r="H1021" s="29">
        <v>0.10290000000000001</v>
      </c>
      <c r="I1021" s="29">
        <v>37.639400000000002</v>
      </c>
      <c r="J1021" s="28">
        <f>H1021/$I$958</f>
        <v>0.11923522595596757</v>
      </c>
      <c r="K1021" s="20">
        <f>0.75*PI()*H1051*2*TAN(I1042*PI()/180)*39.37</f>
        <v>25.478046199041433</v>
      </c>
      <c r="L1021" s="20">
        <f>0.75*PI()*H1051*2*TAN(I1042*PI()/180)</f>
        <v>0.64714366774298793</v>
      </c>
    </row>
    <row r="1022" spans="1:12" x14ac:dyDescent="0.3">
      <c r="H1022" s="29">
        <v>0.12859999999999999</v>
      </c>
      <c r="I1022" s="29">
        <v>32.079799999999999</v>
      </c>
      <c r="J1022" s="28">
        <f t="shared" ref="J1022:J1051" si="16">H1022/$I$958</f>
        <v>0.14901506373117032</v>
      </c>
    </row>
    <row r="1023" spans="1:12" x14ac:dyDescent="0.3">
      <c r="H1023" s="29">
        <v>0.15440000000000001</v>
      </c>
      <c r="I1023" s="29">
        <v>28.020199999999999</v>
      </c>
      <c r="J1023" s="28">
        <f t="shared" si="16"/>
        <v>0.17891077636152955</v>
      </c>
    </row>
    <row r="1024" spans="1:12" x14ac:dyDescent="0.3">
      <c r="H1024" s="29">
        <v>0.1802</v>
      </c>
      <c r="I1024" s="29">
        <v>24.944700000000001</v>
      </c>
      <c r="J1024" s="28">
        <f t="shared" si="16"/>
        <v>0.20880648899188875</v>
      </c>
    </row>
    <row r="1025" spans="2:10" x14ac:dyDescent="0.3">
      <c r="H1025" s="29">
        <v>0.2059</v>
      </c>
      <c r="I1025" s="29">
        <v>22.539100000000001</v>
      </c>
      <c r="J1025" s="28">
        <f t="shared" si="16"/>
        <v>0.23858632676709154</v>
      </c>
    </row>
    <row r="1026" spans="2:10" x14ac:dyDescent="0.3">
      <c r="H1026" s="29">
        <v>0.23169999999999999</v>
      </c>
      <c r="I1026" s="29">
        <v>20.605899999999998</v>
      </c>
      <c r="J1026" s="28">
        <f t="shared" si="16"/>
        <v>0.26848203939745074</v>
      </c>
    </row>
    <row r="1027" spans="2:10" x14ac:dyDescent="0.3">
      <c r="H1027" s="29">
        <v>0.25750000000000001</v>
      </c>
      <c r="I1027" s="29">
        <v>19.016100000000002</v>
      </c>
      <c r="J1027" s="28">
        <f t="shared" si="16"/>
        <v>0.29837775202780997</v>
      </c>
    </row>
    <row r="1028" spans="2:10" x14ac:dyDescent="0.3">
      <c r="H1028" s="29">
        <v>0.2833</v>
      </c>
      <c r="I1028" s="29">
        <v>17.682700000000001</v>
      </c>
      <c r="J1028" s="28">
        <f t="shared" si="16"/>
        <v>0.3282734646581692</v>
      </c>
    </row>
    <row r="1029" spans="2:10" x14ac:dyDescent="0.3">
      <c r="H1029" s="29">
        <v>0.309</v>
      </c>
      <c r="I1029" s="29">
        <v>16.545200000000001</v>
      </c>
      <c r="J1029" s="28">
        <f t="shared" si="16"/>
        <v>0.35805330243337197</v>
      </c>
    </row>
    <row r="1030" spans="2:10" x14ac:dyDescent="0.3">
      <c r="H1030" s="29">
        <v>0.33479999999999999</v>
      </c>
      <c r="I1030" s="29">
        <v>15.560499999999999</v>
      </c>
      <c r="J1030" s="28">
        <f t="shared" si="16"/>
        <v>0.38794901506373114</v>
      </c>
    </row>
    <row r="1031" spans="2:10" x14ac:dyDescent="0.3">
      <c r="H1031" s="29">
        <v>0.36049999999999999</v>
      </c>
      <c r="I1031" s="29">
        <v>14.6968</v>
      </c>
      <c r="J1031" s="28">
        <f t="shared" si="16"/>
        <v>0.41772885283893396</v>
      </c>
    </row>
    <row r="1032" spans="2:10" x14ac:dyDescent="0.3">
      <c r="H1032" s="29">
        <v>0.38629999999999998</v>
      </c>
      <c r="I1032" s="29">
        <v>13.930400000000001</v>
      </c>
      <c r="J1032" s="28">
        <f t="shared" si="16"/>
        <v>0.44762456546929313</v>
      </c>
    </row>
    <row r="1033" spans="2:10" x14ac:dyDescent="0.3">
      <c r="H1033" s="29">
        <v>0.41210000000000002</v>
      </c>
      <c r="I1033" s="29">
        <v>13.243399999999999</v>
      </c>
      <c r="J1033" s="28">
        <f t="shared" si="16"/>
        <v>0.47752027809965242</v>
      </c>
    </row>
    <row r="1034" spans="2:10" x14ac:dyDescent="0.3">
      <c r="H1034" s="29">
        <v>0.43790000000000001</v>
      </c>
      <c r="I1034" s="29">
        <v>12.621700000000001</v>
      </c>
      <c r="J1034" s="28">
        <f t="shared" si="16"/>
        <v>0.50741599073001165</v>
      </c>
    </row>
    <row r="1035" spans="2:10" x14ac:dyDescent="0.3">
      <c r="H1035" s="29">
        <v>0.46360000000000001</v>
      </c>
      <c r="I1035" s="29">
        <v>12.054500000000001</v>
      </c>
      <c r="J1035" s="28">
        <f t="shared" si="16"/>
        <v>0.53719582850521441</v>
      </c>
    </row>
    <row r="1036" spans="2:10" x14ac:dyDescent="0.3">
      <c r="H1036" s="29">
        <v>0.4894</v>
      </c>
      <c r="I1036" s="29">
        <v>11.5329</v>
      </c>
      <c r="J1036" s="28">
        <f t="shared" si="16"/>
        <v>0.56709154113557358</v>
      </c>
    </row>
    <row r="1037" spans="2:10" x14ac:dyDescent="0.3">
      <c r="B1037" s="181" t="s">
        <v>88</v>
      </c>
      <c r="C1037" s="194" t="s">
        <v>104</v>
      </c>
      <c r="D1037" s="195"/>
      <c r="H1037" s="29">
        <v>0.5151</v>
      </c>
      <c r="I1037" s="29">
        <v>11.049799999999999</v>
      </c>
      <c r="J1037" s="28">
        <f t="shared" si="16"/>
        <v>0.59687137891077635</v>
      </c>
    </row>
    <row r="1038" spans="2:10" x14ac:dyDescent="0.3">
      <c r="B1038" s="181"/>
      <c r="C1038" s="196" t="s">
        <v>105</v>
      </c>
      <c r="D1038" s="197"/>
      <c r="H1038" s="29">
        <v>0.54090000000000005</v>
      </c>
      <c r="I1038" s="29">
        <v>10.599500000000001</v>
      </c>
      <c r="J1038" s="28">
        <f t="shared" si="16"/>
        <v>0.62676709154113563</v>
      </c>
    </row>
    <row r="1039" spans="2:10" x14ac:dyDescent="0.3">
      <c r="H1039" s="29">
        <v>0.56669999999999998</v>
      </c>
      <c r="I1039" s="29">
        <v>10.177300000000001</v>
      </c>
      <c r="J1039" s="28">
        <f t="shared" si="16"/>
        <v>0.65666280417149481</v>
      </c>
    </row>
    <row r="1040" spans="2:10" x14ac:dyDescent="0.3">
      <c r="H1040" s="29">
        <v>0.59250000000000003</v>
      </c>
      <c r="I1040" s="29">
        <v>9.7789999999999999</v>
      </c>
      <c r="J1040" s="28">
        <f t="shared" si="16"/>
        <v>0.68655851680185409</v>
      </c>
    </row>
    <row r="1041" spans="1:12" x14ac:dyDescent="0.3">
      <c r="B1041" s="178" t="s">
        <v>91</v>
      </c>
      <c r="C1041" s="178"/>
      <c r="D1041" s="178"/>
      <c r="H1041" s="29">
        <v>0.61819999999999997</v>
      </c>
      <c r="I1041" s="29">
        <v>9.4014000000000006</v>
      </c>
      <c r="J1041" s="28">
        <f t="shared" si="16"/>
        <v>0.71633835457705675</v>
      </c>
    </row>
    <row r="1042" spans="1:12" x14ac:dyDescent="0.3">
      <c r="B1042" s="15" t="s">
        <v>92</v>
      </c>
      <c r="C1042" s="15" t="s">
        <v>93</v>
      </c>
      <c r="D1042" s="15" t="s">
        <v>94</v>
      </c>
      <c r="H1042" s="29">
        <v>0.64400000000000002</v>
      </c>
      <c r="I1042" s="29">
        <v>9.0416000000000007</v>
      </c>
      <c r="J1042" s="28">
        <f t="shared" si="16"/>
        <v>0.74623406720741603</v>
      </c>
    </row>
    <row r="1043" spans="1:12" x14ac:dyDescent="0.3">
      <c r="B1043" s="5">
        <v>18</v>
      </c>
      <c r="C1043" s="24">
        <v>982</v>
      </c>
      <c r="D1043" s="26">
        <v>46.71</v>
      </c>
      <c r="H1043" s="29">
        <v>0.66969999999999996</v>
      </c>
      <c r="I1043" s="29">
        <v>8.6971000000000007</v>
      </c>
      <c r="J1043" s="28">
        <f t="shared" si="16"/>
        <v>0.77601390498261869</v>
      </c>
    </row>
    <row r="1044" spans="1:12" x14ac:dyDescent="0.3">
      <c r="B1044" s="5">
        <v>30</v>
      </c>
      <c r="C1044" s="24">
        <v>67.150000000000006</v>
      </c>
      <c r="D1044" s="26">
        <v>20.89</v>
      </c>
      <c r="H1044" s="29">
        <v>0.69550000000000001</v>
      </c>
      <c r="I1044" s="29">
        <v>8.3657000000000004</v>
      </c>
      <c r="J1044" s="28">
        <f t="shared" si="16"/>
        <v>0.80590961761297797</v>
      </c>
    </row>
    <row r="1045" spans="1:12" x14ac:dyDescent="0.3">
      <c r="B1045" s="5">
        <v>35</v>
      </c>
      <c r="C1045" s="24">
        <v>-368.2</v>
      </c>
      <c r="D1045" s="26">
        <v>9.6159999999999997</v>
      </c>
      <c r="E1045" s="2"/>
      <c r="H1045" s="29">
        <v>0.72130000000000005</v>
      </c>
      <c r="I1045" s="29">
        <v>8.0455000000000005</v>
      </c>
      <c r="J1045" s="28">
        <f t="shared" si="16"/>
        <v>0.83580533024333725</v>
      </c>
    </row>
    <row r="1046" spans="1:12" x14ac:dyDescent="0.3">
      <c r="B1046" s="23">
        <v>42</v>
      </c>
      <c r="C1046" s="25">
        <v>-1033</v>
      </c>
      <c r="D1046" s="27">
        <v>-26.95</v>
      </c>
      <c r="H1046" s="29">
        <v>0.747</v>
      </c>
      <c r="I1046" s="29">
        <v>7.7344999999999997</v>
      </c>
      <c r="J1046" s="28">
        <f t="shared" si="16"/>
        <v>0.86558516801854002</v>
      </c>
    </row>
    <row r="1047" spans="1:12" x14ac:dyDescent="0.3">
      <c r="H1047" s="29">
        <v>0.77280000000000004</v>
      </c>
      <c r="I1047" s="29">
        <v>7.4313000000000002</v>
      </c>
      <c r="J1047" s="28">
        <f t="shared" si="16"/>
        <v>0.8954808806488993</v>
      </c>
    </row>
    <row r="1048" spans="1:12" x14ac:dyDescent="0.3">
      <c r="H1048" s="29">
        <v>0.79859999999999998</v>
      </c>
      <c r="I1048" s="29">
        <v>7.1340000000000003</v>
      </c>
      <c r="J1048" s="28">
        <f t="shared" si="16"/>
        <v>0.92537659327925836</v>
      </c>
    </row>
    <row r="1049" spans="1:12" x14ac:dyDescent="0.3">
      <c r="H1049" s="29">
        <v>0.82440000000000002</v>
      </c>
      <c r="I1049" s="29">
        <v>6.8411999999999997</v>
      </c>
      <c r="J1049" s="28">
        <f t="shared" si="16"/>
        <v>0.95527230590961765</v>
      </c>
    </row>
    <row r="1050" spans="1:12" x14ac:dyDescent="0.3">
      <c r="H1050" s="29">
        <v>0.85009999999999997</v>
      </c>
      <c r="I1050" s="29">
        <v>6.5510000000000002</v>
      </c>
      <c r="J1050" s="28">
        <f t="shared" si="16"/>
        <v>0.98505214368482041</v>
      </c>
    </row>
    <row r="1051" spans="1:12" x14ac:dyDescent="0.3">
      <c r="H1051" s="29">
        <v>0.86299999999999999</v>
      </c>
      <c r="I1051" s="29">
        <v>6.4069000000000003</v>
      </c>
      <c r="J1051" s="28">
        <f t="shared" si="16"/>
        <v>1</v>
      </c>
    </row>
    <row r="1054" spans="1:12" ht="15" thickBot="1" x14ac:dyDescent="0.35">
      <c r="A1054" s="3"/>
      <c r="B1054" s="3"/>
      <c r="C1054" s="3"/>
      <c r="D1054" s="3"/>
      <c r="E1054" s="3"/>
      <c r="F1054" s="3"/>
      <c r="G1054" s="3"/>
      <c r="H1054" s="3"/>
      <c r="I1054" s="3"/>
      <c r="J1054" s="3"/>
      <c r="K1054" s="3"/>
      <c r="L1054" s="3"/>
    </row>
    <row r="1055" spans="1:12" ht="15" thickBot="1" x14ac:dyDescent="0.35"/>
    <row r="1056" spans="1:12" ht="18" x14ac:dyDescent="0.35">
      <c r="A1056" s="179" t="s">
        <v>106</v>
      </c>
      <c r="B1056" s="179"/>
      <c r="C1056" s="179"/>
      <c r="D1056" s="179"/>
      <c r="E1056" s="179"/>
      <c r="F1056" s="179"/>
      <c r="G1056" s="179"/>
      <c r="I1056" t="s">
        <v>102</v>
      </c>
    </row>
    <row r="1059" spans="1:12" ht="18" x14ac:dyDescent="0.35">
      <c r="A1059" s="180" t="s">
        <v>107</v>
      </c>
      <c r="B1059" s="180"/>
      <c r="C1059" s="180"/>
      <c r="D1059" s="180"/>
      <c r="E1059" s="180"/>
      <c r="F1059" s="180"/>
      <c r="G1059" s="180"/>
    </row>
    <row r="1060" spans="1:12" x14ac:dyDescent="0.3">
      <c r="A1060" s="21" t="s">
        <v>87</v>
      </c>
    </row>
    <row r="1062" spans="1:12" x14ac:dyDescent="0.3">
      <c r="H1062" s="1" t="s">
        <v>52</v>
      </c>
      <c r="I1062" s="1" t="s">
        <v>54</v>
      </c>
      <c r="J1062" s="1" t="s">
        <v>55</v>
      </c>
      <c r="K1062" s="1" t="s">
        <v>69</v>
      </c>
      <c r="L1062" s="1" t="s">
        <v>70</v>
      </c>
    </row>
    <row r="1063" spans="1:12" x14ac:dyDescent="0.3">
      <c r="H1063" s="29">
        <v>0.10290000000000001</v>
      </c>
      <c r="I1063" s="29">
        <v>38.2821</v>
      </c>
      <c r="J1063" s="28">
        <f t="shared" ref="J1063:J1093" si="17">H1063/$I$958</f>
        <v>0.11923522595596757</v>
      </c>
      <c r="K1063" s="20">
        <f>0.75*PI()*H1093*2*TAN(I1084*PI()/180)*39.37</f>
        <v>26.065462509730644</v>
      </c>
      <c r="L1063" s="20">
        <f>0.75*PI()*H1093*2*TAN(I1084*PI()/180)</f>
        <v>0.66206407187530214</v>
      </c>
    </row>
    <row r="1064" spans="1:12" x14ac:dyDescent="0.3">
      <c r="H1064" s="29">
        <v>0.12859999999999999</v>
      </c>
      <c r="I1064" s="29">
        <v>32.6554</v>
      </c>
      <c r="J1064" s="28">
        <f t="shared" si="17"/>
        <v>0.14901506373117032</v>
      </c>
    </row>
    <row r="1065" spans="1:12" x14ac:dyDescent="0.3">
      <c r="H1065" s="29">
        <v>0.15440000000000001</v>
      </c>
      <c r="I1065" s="29">
        <v>28.533799999999999</v>
      </c>
      <c r="J1065" s="28">
        <f t="shared" si="17"/>
        <v>0.17891077636152955</v>
      </c>
    </row>
    <row r="1066" spans="1:12" x14ac:dyDescent="0.3">
      <c r="H1066" s="29">
        <v>0.1802</v>
      </c>
      <c r="I1066" s="29">
        <v>25.4054</v>
      </c>
      <c r="J1066" s="28">
        <f t="shared" si="17"/>
        <v>0.20880648899188875</v>
      </c>
    </row>
    <row r="1067" spans="1:12" x14ac:dyDescent="0.3">
      <c r="H1067" s="29">
        <v>0.2059</v>
      </c>
      <c r="I1067" s="29">
        <v>22.9556</v>
      </c>
      <c r="J1067" s="28">
        <f t="shared" si="17"/>
        <v>0.23858632676709154</v>
      </c>
    </row>
    <row r="1068" spans="1:12" x14ac:dyDescent="0.3">
      <c r="H1068" s="29">
        <v>0.23169999999999999</v>
      </c>
      <c r="I1068" s="29">
        <v>20.985700000000001</v>
      </c>
      <c r="J1068" s="28">
        <f t="shared" si="17"/>
        <v>0.26848203939745074</v>
      </c>
    </row>
    <row r="1069" spans="1:12" x14ac:dyDescent="0.3">
      <c r="H1069" s="29">
        <v>0.25750000000000001</v>
      </c>
      <c r="I1069" s="29">
        <v>19.365300000000001</v>
      </c>
      <c r="J1069" s="28">
        <f t="shared" si="17"/>
        <v>0.29837775202780997</v>
      </c>
    </row>
    <row r="1070" spans="1:12" x14ac:dyDescent="0.3">
      <c r="H1070" s="29">
        <v>0.2833</v>
      </c>
      <c r="I1070" s="29">
        <v>18.006399999999999</v>
      </c>
      <c r="J1070" s="28">
        <f t="shared" si="17"/>
        <v>0.3282734646581692</v>
      </c>
    </row>
    <row r="1071" spans="1:12" x14ac:dyDescent="0.3">
      <c r="H1071" s="29">
        <v>0.309</v>
      </c>
      <c r="I1071" s="29">
        <v>16.8475</v>
      </c>
      <c r="J1071" s="28">
        <f t="shared" si="17"/>
        <v>0.35805330243337197</v>
      </c>
    </row>
    <row r="1072" spans="1:12" x14ac:dyDescent="0.3">
      <c r="H1072" s="29">
        <v>0.33479999999999999</v>
      </c>
      <c r="I1072" s="29">
        <v>15.8446</v>
      </c>
      <c r="J1072" s="28">
        <f t="shared" si="17"/>
        <v>0.38794901506373114</v>
      </c>
    </row>
    <row r="1073" spans="2:12" x14ac:dyDescent="0.3">
      <c r="H1073" s="29">
        <v>0.36049999999999999</v>
      </c>
      <c r="I1073" s="29">
        <v>14.9656</v>
      </c>
      <c r="J1073" s="28">
        <f t="shared" si="17"/>
        <v>0.41772885283893396</v>
      </c>
    </row>
    <row r="1074" spans="2:12" x14ac:dyDescent="0.3">
      <c r="H1074" s="29">
        <v>0.38629999999999998</v>
      </c>
      <c r="I1074" s="29">
        <v>14.186199999999999</v>
      </c>
      <c r="J1074" s="28">
        <f t="shared" si="17"/>
        <v>0.44762456546929313</v>
      </c>
    </row>
    <row r="1075" spans="2:12" x14ac:dyDescent="0.3">
      <c r="H1075" s="29">
        <v>0.41210000000000002</v>
      </c>
      <c r="I1075" s="29">
        <v>13.488300000000001</v>
      </c>
      <c r="J1075" s="28">
        <f t="shared" si="17"/>
        <v>0.47752027809965242</v>
      </c>
    </row>
    <row r="1076" spans="2:12" x14ac:dyDescent="0.3">
      <c r="H1076" s="29">
        <v>0.43790000000000001</v>
      </c>
      <c r="I1076" s="29">
        <v>12.8574</v>
      </c>
      <c r="J1076" s="28">
        <f t="shared" si="17"/>
        <v>0.50741599073001165</v>
      </c>
    </row>
    <row r="1077" spans="2:12" x14ac:dyDescent="0.3">
      <c r="H1077" s="29">
        <v>0.46360000000000001</v>
      </c>
      <c r="I1077" s="29">
        <v>12.282400000000001</v>
      </c>
      <c r="J1077" s="28">
        <f t="shared" si="17"/>
        <v>0.53719582850521441</v>
      </c>
    </row>
    <row r="1078" spans="2:12" x14ac:dyDescent="0.3">
      <c r="B1078" s="181" t="s">
        <v>88</v>
      </c>
      <c r="C1078" s="182" t="s">
        <v>108</v>
      </c>
      <c r="D1078" s="183"/>
      <c r="H1078" s="29">
        <v>0.4894</v>
      </c>
      <c r="I1078" s="29">
        <v>11.754300000000001</v>
      </c>
      <c r="J1078" s="28">
        <f t="shared" si="17"/>
        <v>0.56709154113557358</v>
      </c>
    </row>
    <row r="1079" spans="2:12" x14ac:dyDescent="0.3">
      <c r="B1079" s="181"/>
      <c r="C1079" s="184" t="s">
        <v>109</v>
      </c>
      <c r="D1079" s="185"/>
      <c r="H1079" s="29">
        <v>0.5151</v>
      </c>
      <c r="I1079" s="29">
        <v>11.2661</v>
      </c>
      <c r="J1079" s="28">
        <f t="shared" si="17"/>
        <v>0.59687137891077635</v>
      </c>
    </row>
    <row r="1080" spans="2:12" x14ac:dyDescent="0.3">
      <c r="H1080" s="29">
        <v>0.54090000000000005</v>
      </c>
      <c r="I1080" s="29">
        <v>10.8116</v>
      </c>
      <c r="J1080" s="28">
        <f t="shared" si="17"/>
        <v>0.62676709154113563</v>
      </c>
      <c r="L1080" s="2"/>
    </row>
    <row r="1081" spans="2:12" x14ac:dyDescent="0.3">
      <c r="H1081" s="29">
        <v>0.56669999999999998</v>
      </c>
      <c r="I1081" s="29">
        <v>10.386200000000001</v>
      </c>
      <c r="J1081" s="28">
        <f t="shared" si="17"/>
        <v>0.65666280417149481</v>
      </c>
    </row>
    <row r="1082" spans="2:12" x14ac:dyDescent="0.3">
      <c r="B1082" s="178" t="s">
        <v>91</v>
      </c>
      <c r="C1082" s="178"/>
      <c r="D1082" s="178"/>
      <c r="H1082" s="29">
        <v>0.59250000000000003</v>
      </c>
      <c r="I1082" s="29">
        <v>9.9856999999999996</v>
      </c>
      <c r="J1082" s="28">
        <f t="shared" si="17"/>
        <v>0.68655851680185409</v>
      </c>
    </row>
    <row r="1083" spans="2:12" x14ac:dyDescent="0.3">
      <c r="B1083" s="15" t="s">
        <v>92</v>
      </c>
      <c r="C1083" s="15" t="s">
        <v>93</v>
      </c>
      <c r="D1083" s="15" t="s">
        <v>94</v>
      </c>
      <c r="H1083" s="29">
        <v>0.61819999999999997</v>
      </c>
      <c r="I1083" s="29">
        <v>9.6067999999999998</v>
      </c>
      <c r="J1083" s="28">
        <f t="shared" si="17"/>
        <v>0.71633835457705675</v>
      </c>
    </row>
    <row r="1084" spans="2:12" x14ac:dyDescent="0.3">
      <c r="B1084" s="5">
        <v>23</v>
      </c>
      <c r="C1084" s="24">
        <v>727.7</v>
      </c>
      <c r="D1084" s="26">
        <v>34.049999999999997</v>
      </c>
      <c r="H1084" s="29">
        <v>0.64400000000000002</v>
      </c>
      <c r="I1084" s="29">
        <v>9.2464999999999993</v>
      </c>
      <c r="J1084" s="28">
        <f t="shared" si="17"/>
        <v>0.74623406720741603</v>
      </c>
    </row>
    <row r="1085" spans="2:12" x14ac:dyDescent="0.3">
      <c r="B1085" s="5">
        <v>30</v>
      </c>
      <c r="C1085" s="24">
        <v>140.30000000000001</v>
      </c>
      <c r="D1085" s="26">
        <v>26.56</v>
      </c>
      <c r="H1085" s="29">
        <v>0.66969999999999996</v>
      </c>
      <c r="I1085" s="29">
        <v>8.9024000000000001</v>
      </c>
      <c r="J1085" s="28">
        <f t="shared" si="17"/>
        <v>0.77601390498261869</v>
      </c>
    </row>
    <row r="1086" spans="2:12" x14ac:dyDescent="0.3">
      <c r="B1086" s="5">
        <v>35</v>
      </c>
      <c r="C1086" s="24">
        <v>-320.60000000000002</v>
      </c>
      <c r="D1086" s="26">
        <v>-5.8620000000000001</v>
      </c>
      <c r="H1086" s="29">
        <v>0.69550000000000001</v>
      </c>
      <c r="I1086" s="29">
        <v>8.5722000000000005</v>
      </c>
      <c r="J1086" s="28">
        <f t="shared" si="17"/>
        <v>0.80590961761297797</v>
      </c>
    </row>
    <row r="1087" spans="2:12" x14ac:dyDescent="0.3">
      <c r="B1087" s="23">
        <v>42</v>
      </c>
      <c r="C1087" s="25">
        <v>-1025</v>
      </c>
      <c r="D1087" s="27">
        <v>-13.88</v>
      </c>
      <c r="H1087" s="29">
        <v>0.72130000000000005</v>
      </c>
      <c r="I1087" s="29">
        <v>8.2539999999999996</v>
      </c>
      <c r="J1087" s="28">
        <f t="shared" si="17"/>
        <v>0.83580533024333725</v>
      </c>
    </row>
    <row r="1088" spans="2:12" x14ac:dyDescent="0.3">
      <c r="H1088" s="29">
        <v>0.747</v>
      </c>
      <c r="I1088" s="29">
        <v>7.9461000000000004</v>
      </c>
      <c r="J1088" s="28">
        <f t="shared" si="17"/>
        <v>0.86558516801854002</v>
      </c>
    </row>
    <row r="1089" spans="1:13" x14ac:dyDescent="0.3">
      <c r="H1089" s="29">
        <v>0.77280000000000004</v>
      </c>
      <c r="I1089" s="29">
        <v>7.6468999999999996</v>
      </c>
      <c r="J1089" s="28">
        <f t="shared" si="17"/>
        <v>0.8954808806488993</v>
      </c>
    </row>
    <row r="1090" spans="1:13" x14ac:dyDescent="0.3">
      <c r="H1090" s="29">
        <v>0.79859999999999998</v>
      </c>
      <c r="I1090" s="29">
        <v>7.3550000000000004</v>
      </c>
      <c r="J1090" s="28">
        <f t="shared" si="17"/>
        <v>0.92537659327925836</v>
      </c>
    </row>
    <row r="1091" spans="1:13" x14ac:dyDescent="0.3">
      <c r="H1091" s="29">
        <v>0.82440000000000002</v>
      </c>
      <c r="I1091" s="29">
        <v>7.0688000000000004</v>
      </c>
      <c r="J1091" s="28">
        <f t="shared" si="17"/>
        <v>0.95527230590961765</v>
      </c>
    </row>
    <row r="1092" spans="1:13" x14ac:dyDescent="0.3">
      <c r="H1092" s="29">
        <v>0.85009999999999997</v>
      </c>
      <c r="I1092" s="29">
        <v>6.7869000000000002</v>
      </c>
      <c r="J1092" s="28">
        <f t="shared" si="17"/>
        <v>0.98505214368482041</v>
      </c>
    </row>
    <row r="1093" spans="1:13" x14ac:dyDescent="0.3">
      <c r="H1093" s="29">
        <v>0.86299999999999999</v>
      </c>
      <c r="I1093" s="29">
        <v>6.6475999999999997</v>
      </c>
      <c r="J1093" s="28">
        <f t="shared" si="17"/>
        <v>1</v>
      </c>
    </row>
    <row r="1095" spans="1:13" ht="15" thickBot="1" x14ac:dyDescent="0.35">
      <c r="A1095" s="3"/>
      <c r="B1095" s="3"/>
      <c r="C1095" s="3"/>
      <c r="D1095" s="3"/>
      <c r="E1095" s="3"/>
      <c r="F1095" s="3"/>
      <c r="G1095" s="3"/>
      <c r="H1095" s="3"/>
      <c r="I1095" s="3"/>
      <c r="J1095" s="3"/>
      <c r="K1095" s="3"/>
      <c r="L1095" s="3"/>
      <c r="M1095" s="3"/>
    </row>
    <row r="1096" spans="1:13" ht="15" thickBot="1" x14ac:dyDescent="0.35"/>
    <row r="1097" spans="1:13" ht="18" x14ac:dyDescent="0.35">
      <c r="A1097" s="180" t="s">
        <v>110</v>
      </c>
      <c r="B1097" s="180"/>
      <c r="C1097" s="180"/>
      <c r="D1097" s="180"/>
      <c r="E1097" s="180"/>
      <c r="F1097" s="180"/>
      <c r="G1097" s="180"/>
      <c r="I1097" s="2"/>
    </row>
    <row r="1098" spans="1:13" x14ac:dyDescent="0.3">
      <c r="A1098" s="9" t="s">
        <v>87</v>
      </c>
    </row>
    <row r="1099" spans="1:13" x14ac:dyDescent="0.3">
      <c r="I1099" s="1" t="s">
        <v>52</v>
      </c>
      <c r="J1099" s="1" t="s">
        <v>54</v>
      </c>
      <c r="K1099" s="1" t="s">
        <v>55</v>
      </c>
      <c r="L1099" s="1" t="s">
        <v>69</v>
      </c>
      <c r="M1099" s="1" t="s">
        <v>70</v>
      </c>
    </row>
    <row r="1100" spans="1:13" x14ac:dyDescent="0.3">
      <c r="I1100" s="29">
        <v>9.1999999999999998E-2</v>
      </c>
      <c r="J1100" s="29">
        <v>43.549300000000002</v>
      </c>
      <c r="K1100" s="28">
        <f t="shared" ref="K1100:K1130" si="18">I1100/$I$1130</f>
        <v>0.11499999999999999</v>
      </c>
      <c r="L1100" s="20">
        <f>0.75*PI()*I1130*2*TAN(J1121*PI()/180)*39.37</f>
        <v>27.224626845778204</v>
      </c>
      <c r="M1100" s="20">
        <f>0.75*PI()*I1130*2*TAN(J1121*PI()/180)</f>
        <v>0.69150690489657618</v>
      </c>
    </row>
    <row r="1101" spans="1:13" x14ac:dyDescent="0.3">
      <c r="I1101" s="29">
        <v>0.11600000000000001</v>
      </c>
      <c r="J1101" s="29">
        <v>37.246000000000002</v>
      </c>
      <c r="K1101" s="28">
        <f t="shared" si="18"/>
        <v>0.14499999999999999</v>
      </c>
    </row>
    <row r="1102" spans="1:13" x14ac:dyDescent="0.3">
      <c r="I1102" s="29">
        <v>0.14000000000000001</v>
      </c>
      <c r="J1102" s="29">
        <v>32.545999999999999</v>
      </c>
      <c r="K1102" s="28">
        <f t="shared" si="18"/>
        <v>0.17500000000000002</v>
      </c>
    </row>
    <row r="1103" spans="1:13" x14ac:dyDescent="0.3">
      <c r="I1103" s="29">
        <v>0.16400000000000001</v>
      </c>
      <c r="J1103" s="29">
        <v>28.942699999999999</v>
      </c>
      <c r="K1103" s="28">
        <f t="shared" si="18"/>
        <v>0.20499999999999999</v>
      </c>
    </row>
    <row r="1104" spans="1:13" x14ac:dyDescent="0.3">
      <c r="I1104" s="29">
        <v>0.188</v>
      </c>
      <c r="J1104" s="29">
        <v>26.105899999999998</v>
      </c>
      <c r="K1104" s="28">
        <f t="shared" si="18"/>
        <v>0.23499999999999999</v>
      </c>
    </row>
    <row r="1105" spans="2:11" x14ac:dyDescent="0.3">
      <c r="I1105" s="29">
        <v>0.21199999999999999</v>
      </c>
      <c r="J1105" s="29">
        <v>23.818999999999999</v>
      </c>
      <c r="K1105" s="28">
        <f t="shared" si="18"/>
        <v>0.26499999999999996</v>
      </c>
    </row>
    <row r="1106" spans="2:11" x14ac:dyDescent="0.3">
      <c r="I1106" s="29">
        <v>0.23599999999999999</v>
      </c>
      <c r="J1106" s="29">
        <v>21.936599999999999</v>
      </c>
      <c r="K1106" s="28">
        <f t="shared" si="18"/>
        <v>0.29499999999999998</v>
      </c>
    </row>
    <row r="1107" spans="2:11" x14ac:dyDescent="0.3">
      <c r="I1107" s="29">
        <v>0.26</v>
      </c>
      <c r="J1107" s="29">
        <v>20.359000000000002</v>
      </c>
      <c r="K1107" s="28">
        <f t="shared" si="18"/>
        <v>0.32500000000000001</v>
      </c>
    </row>
    <row r="1108" spans="2:11" x14ac:dyDescent="0.3">
      <c r="I1108" s="29">
        <v>0.28399999999999997</v>
      </c>
      <c r="J1108" s="29">
        <v>19.015599999999999</v>
      </c>
      <c r="K1108" s="28">
        <f t="shared" si="18"/>
        <v>0.35499999999999993</v>
      </c>
    </row>
    <row r="1109" spans="2:11" x14ac:dyDescent="0.3">
      <c r="I1109" s="29">
        <v>0.308</v>
      </c>
      <c r="J1109" s="29">
        <v>17.855699999999999</v>
      </c>
      <c r="K1109" s="28">
        <f t="shared" si="18"/>
        <v>0.38499999999999995</v>
      </c>
    </row>
    <row r="1110" spans="2:11" x14ac:dyDescent="0.3">
      <c r="I1110" s="29">
        <v>0.33200000000000002</v>
      </c>
      <c r="J1110" s="29">
        <v>16.841899999999999</v>
      </c>
      <c r="K1110" s="28">
        <f t="shared" si="18"/>
        <v>0.41499999999999998</v>
      </c>
    </row>
    <row r="1111" spans="2:11" x14ac:dyDescent="0.3">
      <c r="I1111" s="29">
        <v>0.35599999999999998</v>
      </c>
      <c r="J1111" s="29">
        <v>15.946099999999999</v>
      </c>
      <c r="K1111" s="28">
        <f t="shared" si="18"/>
        <v>0.44499999999999995</v>
      </c>
    </row>
    <row r="1112" spans="2:11" x14ac:dyDescent="0.3">
      <c r="I1112" s="29">
        <v>0.38</v>
      </c>
      <c r="J1112" s="29">
        <v>15.146800000000001</v>
      </c>
      <c r="K1112" s="28">
        <f t="shared" si="18"/>
        <v>0.47499999999999998</v>
      </c>
    </row>
    <row r="1113" spans="2:11" x14ac:dyDescent="0.3">
      <c r="I1113" s="29">
        <v>0.40400000000000003</v>
      </c>
      <c r="J1113" s="29">
        <v>14.427199999999999</v>
      </c>
      <c r="K1113" s="28">
        <f t="shared" si="18"/>
        <v>0.505</v>
      </c>
    </row>
    <row r="1114" spans="2:11" x14ac:dyDescent="0.3">
      <c r="I1114" s="50">
        <v>0.42799999999999999</v>
      </c>
      <c r="J1114" s="29">
        <v>13.7743</v>
      </c>
      <c r="K1114" s="28">
        <f t="shared" si="18"/>
        <v>0.53499999999999992</v>
      </c>
    </row>
    <row r="1115" spans="2:11" x14ac:dyDescent="0.3">
      <c r="I1115" s="29">
        <v>0.45200000000000001</v>
      </c>
      <c r="J1115" s="29">
        <v>13.1775</v>
      </c>
      <c r="K1115" s="28">
        <f t="shared" si="18"/>
        <v>0.56499999999999995</v>
      </c>
    </row>
    <row r="1116" spans="2:11" x14ac:dyDescent="0.3">
      <c r="I1116" s="29">
        <v>0.47599999999999998</v>
      </c>
      <c r="J1116" s="29">
        <v>12.628399999999999</v>
      </c>
      <c r="K1116" s="28">
        <f t="shared" si="18"/>
        <v>0.59499999999999997</v>
      </c>
    </row>
    <row r="1117" spans="2:11" x14ac:dyDescent="0.3">
      <c r="B1117" s="181" t="s">
        <v>88</v>
      </c>
      <c r="C1117" s="182" t="s">
        <v>111</v>
      </c>
      <c r="D1117" s="183"/>
      <c r="I1117" s="29">
        <v>0.5</v>
      </c>
      <c r="J1117" s="29">
        <v>12.120100000000001</v>
      </c>
      <c r="K1117" s="28">
        <f t="shared" si="18"/>
        <v>0.625</v>
      </c>
    </row>
    <row r="1118" spans="2:11" x14ac:dyDescent="0.3">
      <c r="B1118" s="181"/>
      <c r="C1118" s="184" t="s">
        <v>112</v>
      </c>
      <c r="D1118" s="185"/>
      <c r="I1118" s="29">
        <v>0.52400000000000002</v>
      </c>
      <c r="J1118" s="29">
        <v>11.6469</v>
      </c>
      <c r="K1118" s="28">
        <f t="shared" si="18"/>
        <v>0.65500000000000003</v>
      </c>
    </row>
    <row r="1119" spans="2:11" x14ac:dyDescent="0.3">
      <c r="I1119" s="29">
        <v>0.54800000000000004</v>
      </c>
      <c r="J1119" s="29">
        <v>11.204000000000001</v>
      </c>
      <c r="K1119" s="28">
        <f t="shared" si="18"/>
        <v>0.68500000000000005</v>
      </c>
    </row>
    <row r="1120" spans="2:11" x14ac:dyDescent="0.3">
      <c r="I1120" s="29">
        <v>0.57199999999999995</v>
      </c>
      <c r="J1120" s="29">
        <v>10.787599999999999</v>
      </c>
      <c r="K1120" s="28">
        <f t="shared" si="18"/>
        <v>0.71499999999999986</v>
      </c>
    </row>
    <row r="1121" spans="2:11" x14ac:dyDescent="0.3">
      <c r="B1121" s="178" t="s">
        <v>91</v>
      </c>
      <c r="C1121" s="178"/>
      <c r="D1121" s="178"/>
      <c r="I1121" s="29">
        <v>0.59599999999999997</v>
      </c>
      <c r="J1121" s="29">
        <v>10.3941</v>
      </c>
      <c r="K1121" s="28">
        <f t="shared" si="18"/>
        <v>0.74499999999999988</v>
      </c>
    </row>
    <row r="1122" spans="2:11" x14ac:dyDescent="0.3">
      <c r="B1122" s="15" t="s">
        <v>92</v>
      </c>
      <c r="C1122" s="15" t="s">
        <v>93</v>
      </c>
      <c r="D1122" s="15" t="s">
        <v>94</v>
      </c>
      <c r="I1122" s="29">
        <v>0.62</v>
      </c>
      <c r="J1122" s="29">
        <v>10.020799999999999</v>
      </c>
      <c r="K1122" s="28">
        <f t="shared" si="18"/>
        <v>0.77499999999999991</v>
      </c>
    </row>
    <row r="1123" spans="2:11" x14ac:dyDescent="0.3">
      <c r="B1123" s="5">
        <v>23</v>
      </c>
      <c r="C1123" s="24">
        <v>757.1</v>
      </c>
      <c r="D1123" s="26">
        <v>42.94</v>
      </c>
      <c r="I1123" s="29">
        <v>0.64400000000000002</v>
      </c>
      <c r="J1123" s="29">
        <v>9.6652000000000005</v>
      </c>
      <c r="K1123" s="28">
        <f t="shared" si="18"/>
        <v>0.80499999999999994</v>
      </c>
    </row>
    <row r="1124" spans="2:11" x14ac:dyDescent="0.3">
      <c r="B1124" s="5">
        <v>30</v>
      </c>
      <c r="C1124" s="24">
        <v>239.1</v>
      </c>
      <c r="D1124" s="26">
        <v>28.25</v>
      </c>
      <c r="I1124" s="29">
        <v>0.66800000000000004</v>
      </c>
      <c r="J1124" s="29">
        <v>9.3252000000000006</v>
      </c>
      <c r="K1124" s="28">
        <f t="shared" si="18"/>
        <v>0.83499999999999996</v>
      </c>
    </row>
    <row r="1125" spans="2:11" x14ac:dyDescent="0.3">
      <c r="B1125" s="5">
        <v>35</v>
      </c>
      <c r="C1125" s="24">
        <v>-164.4</v>
      </c>
      <c r="D1125" s="26">
        <v>15.16</v>
      </c>
      <c r="I1125" s="29">
        <v>0.69199999999999995</v>
      </c>
      <c r="J1125" s="29">
        <v>8.9987999999999992</v>
      </c>
      <c r="K1125" s="28">
        <f t="shared" si="18"/>
        <v>0.86499999999999988</v>
      </c>
    </row>
    <row r="1126" spans="2:11" x14ac:dyDescent="0.3">
      <c r="B1126" s="23">
        <v>42</v>
      </c>
      <c r="C1126" s="25">
        <v>-777.9</v>
      </c>
      <c r="D1126" s="27">
        <v>-7.2549999999999999</v>
      </c>
      <c r="I1126" s="29">
        <v>0.71599999999999997</v>
      </c>
      <c r="J1126" s="29">
        <v>8.6844000000000001</v>
      </c>
      <c r="K1126" s="28">
        <f t="shared" si="18"/>
        <v>0.89499999999999991</v>
      </c>
    </row>
    <row r="1127" spans="2:11" x14ac:dyDescent="0.3">
      <c r="I1127" s="29">
        <v>0.74</v>
      </c>
      <c r="J1127" s="29">
        <v>8.3804999999999996</v>
      </c>
      <c r="K1127" s="28">
        <f t="shared" si="18"/>
        <v>0.92499999999999993</v>
      </c>
    </row>
    <row r="1128" spans="2:11" x14ac:dyDescent="0.3">
      <c r="I1128" s="29">
        <v>0.76400000000000001</v>
      </c>
      <c r="J1128" s="29">
        <v>8.0858000000000008</v>
      </c>
      <c r="K1128" s="28">
        <f t="shared" si="18"/>
        <v>0.95499999999999996</v>
      </c>
    </row>
    <row r="1129" spans="2:11" x14ac:dyDescent="0.3">
      <c r="I1129" s="29">
        <v>0.78800000000000003</v>
      </c>
      <c r="J1129" s="29">
        <v>7.7988999999999997</v>
      </c>
      <c r="K1129" s="28">
        <f t="shared" si="18"/>
        <v>0.98499999999999999</v>
      </c>
    </row>
    <row r="1130" spans="2:11" x14ac:dyDescent="0.3">
      <c r="I1130" s="29">
        <v>0.8</v>
      </c>
      <c r="J1130" s="29">
        <v>7.6584000000000003</v>
      </c>
      <c r="K1130" s="28">
        <f t="shared" si="18"/>
        <v>1</v>
      </c>
    </row>
    <row r="1179" spans="2:52" x14ac:dyDescent="0.3">
      <c r="B1179" s="178" t="s">
        <v>91</v>
      </c>
      <c r="C1179" s="178"/>
      <c r="D1179" s="178"/>
      <c r="AX1179" s="178" t="s">
        <v>91</v>
      </c>
      <c r="AY1179" s="178"/>
      <c r="AZ1179" s="178"/>
    </row>
    <row r="1180" spans="2:52" x14ac:dyDescent="0.3">
      <c r="B1180" s="15" t="s">
        <v>92</v>
      </c>
      <c r="C1180" s="15" t="s">
        <v>93</v>
      </c>
      <c r="D1180" s="15" t="s">
        <v>94</v>
      </c>
      <c r="AX1180" s="15" t="s">
        <v>92</v>
      </c>
      <c r="AY1180" s="15" t="s">
        <v>93</v>
      </c>
      <c r="AZ1180" s="15" t="s">
        <v>94</v>
      </c>
    </row>
    <row r="1181" spans="2:52" x14ac:dyDescent="0.3">
      <c r="B1181" s="5">
        <v>19</v>
      </c>
      <c r="C1181" s="46">
        <v>2000</v>
      </c>
      <c r="D1181" s="5">
        <v>82</v>
      </c>
      <c r="M1181" s="2"/>
      <c r="AX1181" s="47">
        <v>26</v>
      </c>
      <c r="AY1181" s="46">
        <v>2000</v>
      </c>
      <c r="AZ1181" s="47">
        <v>100</v>
      </c>
    </row>
    <row r="1182" spans="2:52" x14ac:dyDescent="0.3">
      <c r="B1182" s="36">
        <v>35</v>
      </c>
      <c r="C1182" s="26">
        <v>600</v>
      </c>
      <c r="D1182" s="26">
        <v>52.5</v>
      </c>
      <c r="AX1182" s="36">
        <v>35</v>
      </c>
      <c r="AY1182" s="26">
        <v>1200</v>
      </c>
      <c r="AZ1182" s="26">
        <v>67.5</v>
      </c>
    </row>
    <row r="1183" spans="2:52" x14ac:dyDescent="0.3">
      <c r="B1183" s="45">
        <v>42</v>
      </c>
      <c r="C1183" s="27">
        <v>-100</v>
      </c>
      <c r="D1183" s="27">
        <v>20</v>
      </c>
      <c r="AX1183" s="45">
        <v>42</v>
      </c>
      <c r="AY1183" s="27">
        <v>500</v>
      </c>
      <c r="AZ1183" s="27">
        <v>43.75</v>
      </c>
    </row>
  </sheetData>
  <mergeCells count="64">
    <mergeCell ref="AO992:AO993"/>
    <mergeCell ref="AP992:AQ992"/>
    <mergeCell ref="AP993:AQ993"/>
    <mergeCell ref="AO996:AQ996"/>
    <mergeCell ref="A1012:G1012"/>
    <mergeCell ref="A863:G863"/>
    <mergeCell ref="A900:G900"/>
    <mergeCell ref="A1097:G1097"/>
    <mergeCell ref="A963:G963"/>
    <mergeCell ref="A985:G985"/>
    <mergeCell ref="A990:G990"/>
    <mergeCell ref="A923:G923"/>
    <mergeCell ref="B945:B946"/>
    <mergeCell ref="C945:D945"/>
    <mergeCell ref="C946:D946"/>
    <mergeCell ref="B949:D949"/>
    <mergeCell ref="B1037:B1038"/>
    <mergeCell ref="C1037:D1037"/>
    <mergeCell ref="C1038:D1038"/>
    <mergeCell ref="B1041:D1041"/>
    <mergeCell ref="A1017:G1017"/>
    <mergeCell ref="A308:G308"/>
    <mergeCell ref="A330:G330"/>
    <mergeCell ref="A524:G524"/>
    <mergeCell ref="A529:G529"/>
    <mergeCell ref="A467:G467"/>
    <mergeCell ref="A485:G485"/>
    <mergeCell ref="A503:G503"/>
    <mergeCell ref="A368:G368"/>
    <mergeCell ref="A247:G247"/>
    <mergeCell ref="A177:E177"/>
    <mergeCell ref="A142:G142"/>
    <mergeCell ref="A269:G269"/>
    <mergeCell ref="A288:G288"/>
    <mergeCell ref="A1:E1"/>
    <mergeCell ref="A71:G71"/>
    <mergeCell ref="A36:H36"/>
    <mergeCell ref="A106:G106"/>
    <mergeCell ref="A222:G222"/>
    <mergeCell ref="A198:G198"/>
    <mergeCell ref="A566:G566"/>
    <mergeCell ref="A571:G571"/>
    <mergeCell ref="A429:G429"/>
    <mergeCell ref="A448:G448"/>
    <mergeCell ref="A408:G408"/>
    <mergeCell ref="A766:G766"/>
    <mergeCell ref="A783:G783"/>
    <mergeCell ref="A821:G821"/>
    <mergeCell ref="A609:G609"/>
    <mergeCell ref="A649:G649"/>
    <mergeCell ref="A687:G687"/>
    <mergeCell ref="A726:G726"/>
    <mergeCell ref="B1179:D1179"/>
    <mergeCell ref="AX1179:AZ1179"/>
    <mergeCell ref="B1121:D1121"/>
    <mergeCell ref="A1056:G1056"/>
    <mergeCell ref="A1059:G1059"/>
    <mergeCell ref="B1117:B1118"/>
    <mergeCell ref="C1117:D1117"/>
    <mergeCell ref="C1118:D1118"/>
    <mergeCell ref="B1078:B1079"/>
    <mergeCell ref="C1078:D1078"/>
    <mergeCell ref="C1079:D1079"/>
    <mergeCell ref="B1082:D1082"/>
  </mergeCells>
  <pageMargins left="0.7" right="0.7" top="0.75" bottom="0.75" header="0.3" footer="0.3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29BE82-A28A-406E-B655-89228EE6F015}">
  <dimension ref="A1:AZ320"/>
  <sheetViews>
    <sheetView zoomScale="80" zoomScaleNormal="80" workbookViewId="0">
      <selection activeCell="AG253" sqref="AG253"/>
    </sheetView>
  </sheetViews>
  <sheetFormatPr defaultRowHeight="14.4" x14ac:dyDescent="0.3"/>
  <cols>
    <col min="1" max="1" width="13.33203125" customWidth="1"/>
    <col min="7" max="7" width="9.6640625" bestFit="1" customWidth="1"/>
    <col min="8" max="8" width="10" bestFit="1" customWidth="1"/>
    <col min="12" max="12" width="9" customWidth="1"/>
    <col min="13" max="13" width="9.33203125" bestFit="1" customWidth="1"/>
    <col min="14" max="14" width="9.5546875" bestFit="1" customWidth="1"/>
  </cols>
  <sheetData>
    <row r="1" spans="1:36" ht="15" customHeight="1" x14ac:dyDescent="0.3"/>
    <row r="2" spans="1:36" ht="15" thickBot="1" x14ac:dyDescent="0.35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AI2" s="3"/>
      <c r="AJ2" s="3"/>
    </row>
    <row r="3" spans="1:36" ht="18" x14ac:dyDescent="0.35">
      <c r="A3" s="179" t="s">
        <v>8</v>
      </c>
      <c r="B3" s="179"/>
      <c r="C3" s="179"/>
      <c r="D3" s="179"/>
      <c r="E3" s="179"/>
      <c r="F3" s="179"/>
      <c r="G3" s="179"/>
      <c r="H3" s="8"/>
    </row>
    <row r="5" spans="1:36" x14ac:dyDescent="0.3">
      <c r="J5" s="1" t="s">
        <v>52</v>
      </c>
      <c r="K5" s="1" t="s">
        <v>53</v>
      </c>
      <c r="L5" s="1" t="s">
        <v>54</v>
      </c>
      <c r="M5" s="1" t="s">
        <v>55</v>
      </c>
      <c r="N5" t="s">
        <v>56</v>
      </c>
    </row>
    <row r="6" spans="1:36" x14ac:dyDescent="0.3">
      <c r="J6">
        <v>0.10290000000000001</v>
      </c>
      <c r="K6">
        <v>0.88165000000000004</v>
      </c>
      <c r="L6">
        <v>38.602400000000003</v>
      </c>
      <c r="M6" s="4">
        <f>J6/$J$36</f>
        <v>0.11909722222222223</v>
      </c>
      <c r="N6" s="2">
        <f>0.75*PI()*J36*2*TAN(L29*PI()/180)*39.37</f>
        <v>23.154283713608926</v>
      </c>
    </row>
    <row r="7" spans="1:36" x14ac:dyDescent="0.3">
      <c r="J7">
        <v>0.12870000000000001</v>
      </c>
      <c r="K7">
        <v>0.73402999999999996</v>
      </c>
      <c r="L7">
        <v>32.932200000000002</v>
      </c>
      <c r="M7" s="4">
        <f t="shared" ref="M7:M36" si="0">J7/$J$36</f>
        <v>0.14895833333333333</v>
      </c>
    </row>
    <row r="8" spans="1:36" x14ac:dyDescent="0.3">
      <c r="J8">
        <v>0.1545</v>
      </c>
      <c r="K8">
        <v>0.62956999999999996</v>
      </c>
      <c r="L8">
        <v>28.770800000000001</v>
      </c>
      <c r="M8" s="4">
        <f t="shared" si="0"/>
        <v>0.17881944444444445</v>
      </c>
    </row>
    <row r="9" spans="1:36" x14ac:dyDescent="0.3">
      <c r="J9">
        <v>0.18029999999999999</v>
      </c>
      <c r="K9">
        <v>0.55195000000000005</v>
      </c>
      <c r="L9">
        <v>25.607099999999999</v>
      </c>
      <c r="M9" s="4">
        <f t="shared" si="0"/>
        <v>0.20868055555555554</v>
      </c>
    </row>
    <row r="10" spans="1:36" x14ac:dyDescent="0.3">
      <c r="J10">
        <v>0.20610000000000001</v>
      </c>
      <c r="K10">
        <v>0.49215999999999999</v>
      </c>
      <c r="L10">
        <v>23.126100000000001</v>
      </c>
      <c r="M10" s="4">
        <f t="shared" si="0"/>
        <v>0.23854166666666668</v>
      </c>
    </row>
    <row r="11" spans="1:36" x14ac:dyDescent="0.3">
      <c r="J11">
        <v>0.2319</v>
      </c>
      <c r="K11">
        <v>0.44480999999999998</v>
      </c>
      <c r="L11">
        <v>21.127800000000001</v>
      </c>
      <c r="M11" s="4">
        <f t="shared" si="0"/>
        <v>0.26840277777777777</v>
      </c>
    </row>
    <row r="12" spans="1:36" x14ac:dyDescent="0.3">
      <c r="J12">
        <v>0.25769999999999998</v>
      </c>
      <c r="K12">
        <v>0.40644999999999998</v>
      </c>
      <c r="L12">
        <v>19.481300000000001</v>
      </c>
      <c r="M12" s="4">
        <f t="shared" si="0"/>
        <v>0.29826388888888888</v>
      </c>
    </row>
    <row r="13" spans="1:36" x14ac:dyDescent="0.3">
      <c r="J13">
        <v>0.28349999999999997</v>
      </c>
      <c r="K13">
        <v>0.37480000000000002</v>
      </c>
      <c r="L13">
        <v>18.097799999999999</v>
      </c>
      <c r="M13" s="4">
        <f t="shared" si="0"/>
        <v>0.328125</v>
      </c>
    </row>
    <row r="14" spans="1:36" x14ac:dyDescent="0.3">
      <c r="J14">
        <v>0.30930000000000002</v>
      </c>
      <c r="K14">
        <v>0.34827999999999998</v>
      </c>
      <c r="L14">
        <v>16.915299999999998</v>
      </c>
      <c r="M14" s="4">
        <f t="shared" si="0"/>
        <v>0.35798611111111112</v>
      </c>
    </row>
    <row r="15" spans="1:36" x14ac:dyDescent="0.3">
      <c r="J15">
        <v>0.33510000000000001</v>
      </c>
      <c r="K15">
        <v>0.32575999999999999</v>
      </c>
      <c r="L15">
        <v>15.8894</v>
      </c>
      <c r="M15" s="4">
        <f t="shared" si="0"/>
        <v>0.38784722222222223</v>
      </c>
    </row>
    <row r="16" spans="1:36" x14ac:dyDescent="0.3">
      <c r="J16">
        <v>0.3609</v>
      </c>
      <c r="K16">
        <v>0.30642000000000003</v>
      </c>
      <c r="L16">
        <v>14.9876</v>
      </c>
      <c r="M16" s="4">
        <f t="shared" si="0"/>
        <v>0.41770833333333335</v>
      </c>
    </row>
    <row r="17" spans="1:28" x14ac:dyDescent="0.3">
      <c r="J17">
        <v>0.38669999999999999</v>
      </c>
      <c r="K17">
        <v>0.28965000000000002</v>
      </c>
      <c r="L17">
        <v>14.185600000000001</v>
      </c>
      <c r="M17" s="4">
        <f t="shared" si="0"/>
        <v>0.44756944444444441</v>
      </c>
    </row>
    <row r="18" spans="1:28" x14ac:dyDescent="0.3">
      <c r="J18">
        <v>0.41249999999999998</v>
      </c>
      <c r="K18">
        <v>0.27496999999999999</v>
      </c>
      <c r="L18">
        <v>13.464600000000001</v>
      </c>
      <c r="M18" s="4">
        <f t="shared" si="0"/>
        <v>0.47743055555555552</v>
      </c>
    </row>
    <row r="19" spans="1:28" x14ac:dyDescent="0.3">
      <c r="J19">
        <v>0.43830000000000002</v>
      </c>
      <c r="K19">
        <v>0.26201000000000002</v>
      </c>
      <c r="L19">
        <v>12.8102</v>
      </c>
      <c r="M19" s="4">
        <f t="shared" si="0"/>
        <v>0.5072916666666667</v>
      </c>
    </row>
    <row r="20" spans="1:28" x14ac:dyDescent="0.3">
      <c r="J20">
        <v>0.46410000000000001</v>
      </c>
      <c r="K20">
        <v>0.2505</v>
      </c>
      <c r="L20">
        <v>12.2112</v>
      </c>
      <c r="M20" s="4">
        <f t="shared" si="0"/>
        <v>0.53715277777777781</v>
      </c>
    </row>
    <row r="21" spans="1:28" x14ac:dyDescent="0.3">
      <c r="J21">
        <v>0.4899</v>
      </c>
      <c r="K21">
        <v>0.24016999999999999</v>
      </c>
      <c r="L21">
        <v>11.658200000000001</v>
      </c>
      <c r="M21" s="4">
        <f t="shared" si="0"/>
        <v>0.56701388888888893</v>
      </c>
    </row>
    <row r="22" spans="1:28" x14ac:dyDescent="0.3">
      <c r="J22">
        <v>0.51570000000000005</v>
      </c>
      <c r="K22">
        <v>0.23083999999999999</v>
      </c>
      <c r="L22">
        <v>11.144</v>
      </c>
      <c r="M22" s="4">
        <f t="shared" si="0"/>
        <v>0.59687500000000004</v>
      </c>
    </row>
    <row r="23" spans="1:28" x14ac:dyDescent="0.3">
      <c r="J23">
        <v>0.54149999999999998</v>
      </c>
      <c r="K23">
        <v>0.22233</v>
      </c>
      <c r="L23">
        <v>10.6625</v>
      </c>
      <c r="M23" s="4">
        <f t="shared" si="0"/>
        <v>0.62673611111111105</v>
      </c>
    </row>
    <row r="24" spans="1:28" x14ac:dyDescent="0.3">
      <c r="J24">
        <v>0.56730000000000003</v>
      </c>
      <c r="K24">
        <v>0.21446000000000001</v>
      </c>
      <c r="L24">
        <v>10.208500000000001</v>
      </c>
      <c r="M24" s="4">
        <f t="shared" si="0"/>
        <v>0.65659722222222228</v>
      </c>
    </row>
    <row r="25" spans="1:28" x14ac:dyDescent="0.3">
      <c r="A25" t="s">
        <v>60</v>
      </c>
      <c r="J25">
        <v>0.59309999999999996</v>
      </c>
      <c r="K25">
        <v>0.20707999999999999</v>
      </c>
      <c r="L25">
        <v>9.7777999999999992</v>
      </c>
      <c r="M25" s="4">
        <f t="shared" si="0"/>
        <v>0.68645833333333328</v>
      </c>
    </row>
    <row r="26" spans="1:28" x14ac:dyDescent="0.3">
      <c r="J26">
        <v>0.61890000000000001</v>
      </c>
      <c r="K26">
        <v>0.2</v>
      </c>
      <c r="L26">
        <v>9.3666999999999998</v>
      </c>
      <c r="M26" s="4">
        <f t="shared" si="0"/>
        <v>0.71631944444444451</v>
      </c>
    </row>
    <row r="27" spans="1:28" x14ac:dyDescent="0.3">
      <c r="J27">
        <v>0.64470000000000005</v>
      </c>
      <c r="K27">
        <v>0.19302</v>
      </c>
      <c r="L27">
        <v>8.9718</v>
      </c>
      <c r="M27" s="4">
        <f t="shared" si="0"/>
        <v>0.74618055555555562</v>
      </c>
    </row>
    <row r="28" spans="1:28" x14ac:dyDescent="0.3">
      <c r="J28">
        <v>0.67049999999999998</v>
      </c>
      <c r="K28">
        <v>0.18589</v>
      </c>
      <c r="L28">
        <v>8.5902999999999992</v>
      </c>
      <c r="M28" s="4">
        <f t="shared" si="0"/>
        <v>0.77604166666666663</v>
      </c>
    </row>
    <row r="29" spans="1:28" x14ac:dyDescent="0.3">
      <c r="J29">
        <v>0.69630000000000003</v>
      </c>
      <c r="K29">
        <v>0.17827999999999999</v>
      </c>
      <c r="L29">
        <v>8.2194000000000003</v>
      </c>
      <c r="M29" s="4">
        <f t="shared" si="0"/>
        <v>0.80590277777777786</v>
      </c>
    </row>
    <row r="30" spans="1:28" x14ac:dyDescent="0.3">
      <c r="J30">
        <v>0.72209999999999996</v>
      </c>
      <c r="K30">
        <v>0.16971</v>
      </c>
      <c r="L30">
        <v>7.8563000000000001</v>
      </c>
      <c r="M30" s="4">
        <f t="shared" si="0"/>
        <v>0.83576388888888886</v>
      </c>
      <c r="AB30" t="s">
        <v>113</v>
      </c>
    </row>
    <row r="31" spans="1:28" x14ac:dyDescent="0.3">
      <c r="J31">
        <v>0.74790000000000001</v>
      </c>
      <c r="K31">
        <v>0.15955</v>
      </c>
      <c r="L31">
        <v>7.4981999999999998</v>
      </c>
      <c r="M31" s="4">
        <f t="shared" si="0"/>
        <v>0.86562499999999998</v>
      </c>
    </row>
    <row r="32" spans="1:28" x14ac:dyDescent="0.3">
      <c r="J32">
        <v>0.77370000000000005</v>
      </c>
      <c r="K32">
        <v>0.14679</v>
      </c>
      <c r="L32">
        <v>7.1421000000000001</v>
      </c>
      <c r="M32" s="4">
        <f t="shared" si="0"/>
        <v>0.8954861111111112</v>
      </c>
    </row>
    <row r="33" spans="1:52" x14ac:dyDescent="0.3">
      <c r="J33">
        <v>0.79949999999999999</v>
      </c>
      <c r="K33">
        <v>0.12981999999999999</v>
      </c>
      <c r="L33">
        <v>6.7840999999999996</v>
      </c>
      <c r="M33" s="4">
        <f t="shared" si="0"/>
        <v>0.92534722222222221</v>
      </c>
    </row>
    <row r="34" spans="1:52" x14ac:dyDescent="0.3">
      <c r="J34">
        <v>0.82530000000000003</v>
      </c>
      <c r="K34">
        <v>0.10545</v>
      </c>
      <c r="L34">
        <v>6.4189999999999996</v>
      </c>
      <c r="M34" s="4">
        <f t="shared" si="0"/>
        <v>0.95520833333333344</v>
      </c>
    </row>
    <row r="35" spans="1:52" x14ac:dyDescent="0.3">
      <c r="J35">
        <v>0.85109999999999997</v>
      </c>
      <c r="K35" s="4">
        <v>6.3908000000000006E-2</v>
      </c>
      <c r="L35">
        <v>6.0389999999999997</v>
      </c>
      <c r="M35" s="4">
        <f t="shared" si="0"/>
        <v>0.98506944444444444</v>
      </c>
    </row>
    <row r="36" spans="1:52" x14ac:dyDescent="0.3">
      <c r="J36">
        <v>0.86399999999999999</v>
      </c>
      <c r="K36" s="4">
        <v>3.6700000000000003E-2</v>
      </c>
      <c r="L36">
        <v>5.8433999999999999</v>
      </c>
      <c r="M36" s="4">
        <f t="shared" si="0"/>
        <v>1</v>
      </c>
    </row>
    <row r="37" spans="1:52" ht="15" thickBot="1" x14ac:dyDescent="0.35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3"/>
      <c r="AM37" s="3"/>
    </row>
    <row r="38" spans="1:52" ht="15" thickBot="1" x14ac:dyDescent="0.35">
      <c r="AP38" s="1"/>
      <c r="AQ38" s="1"/>
      <c r="AR38" s="1"/>
      <c r="AS38" s="1"/>
    </row>
    <row r="39" spans="1:52" ht="18" x14ac:dyDescent="0.3">
      <c r="A39" s="188" t="s">
        <v>30</v>
      </c>
      <c r="B39" s="188"/>
      <c r="C39" s="188"/>
      <c r="D39" s="188"/>
      <c r="E39" s="188"/>
      <c r="F39" s="188"/>
      <c r="G39" s="188"/>
      <c r="I39" s="1" t="s">
        <v>52</v>
      </c>
      <c r="J39" s="1" t="s">
        <v>53</v>
      </c>
      <c r="K39" s="1" t="s">
        <v>54</v>
      </c>
      <c r="L39" s="1" t="s">
        <v>55</v>
      </c>
      <c r="M39" t="s">
        <v>56</v>
      </c>
      <c r="AP39" s="4"/>
      <c r="AS39" s="4"/>
      <c r="AT39" s="2"/>
      <c r="AZ39" s="4"/>
    </row>
    <row r="40" spans="1:52" x14ac:dyDescent="0.3">
      <c r="I40" s="4">
        <v>6.9000000000000006E-2</v>
      </c>
      <c r="J40">
        <v>1.2252000000000001</v>
      </c>
      <c r="K40">
        <v>58.349600000000002</v>
      </c>
      <c r="L40" s="4">
        <f t="shared" ref="L40:L70" si="1">I40/$I$70</f>
        <v>0.11500000000000002</v>
      </c>
      <c r="M40" s="2">
        <f>0.75*PI()*I70*2*TAN(K63*PI()/180)*39.37</f>
        <v>27.793008034216864</v>
      </c>
      <c r="AP40" s="4"/>
      <c r="AS40" s="4"/>
      <c r="AZ40" s="4"/>
    </row>
    <row r="41" spans="1:52" x14ac:dyDescent="0.3">
      <c r="I41" s="4">
        <v>8.6999999999999994E-2</v>
      </c>
      <c r="J41">
        <v>1.0726</v>
      </c>
      <c r="K41">
        <v>51.756100000000004</v>
      </c>
      <c r="L41" s="4">
        <f t="shared" si="1"/>
        <v>0.14499999999999999</v>
      </c>
      <c r="AS41" s="4"/>
    </row>
    <row r="42" spans="1:52" x14ac:dyDescent="0.3">
      <c r="I42">
        <v>0.105</v>
      </c>
      <c r="J42">
        <v>0.95687</v>
      </c>
      <c r="K42">
        <v>46.315899999999999</v>
      </c>
      <c r="L42" s="4">
        <f t="shared" si="1"/>
        <v>0.17499999999999999</v>
      </c>
      <c r="AS42" s="4"/>
    </row>
    <row r="43" spans="1:52" x14ac:dyDescent="0.3">
      <c r="I43">
        <v>0.123</v>
      </c>
      <c r="J43">
        <v>0.86429</v>
      </c>
      <c r="K43">
        <v>41.819899999999997</v>
      </c>
      <c r="L43" s="4">
        <f t="shared" si="1"/>
        <v>0.20500000000000002</v>
      </c>
      <c r="AS43" s="4"/>
    </row>
    <row r="44" spans="1:52" x14ac:dyDescent="0.3">
      <c r="I44">
        <v>0.14099999999999999</v>
      </c>
      <c r="J44">
        <v>0.78820000000000001</v>
      </c>
      <c r="K44">
        <v>38.0792</v>
      </c>
      <c r="L44" s="4">
        <f t="shared" si="1"/>
        <v>0.23499999999999999</v>
      </c>
      <c r="AS44" s="4"/>
    </row>
    <row r="45" spans="1:52" x14ac:dyDescent="0.3">
      <c r="I45">
        <v>0.159</v>
      </c>
      <c r="J45">
        <v>0.72460999999999998</v>
      </c>
      <c r="K45">
        <v>34.938299999999998</v>
      </c>
      <c r="L45" s="4">
        <f t="shared" si="1"/>
        <v>0.26500000000000001</v>
      </c>
      <c r="AS45" s="4"/>
      <c r="AV45" s="2"/>
    </row>
    <row r="46" spans="1:52" x14ac:dyDescent="0.3">
      <c r="I46">
        <v>0.17699999999999999</v>
      </c>
      <c r="J46">
        <v>0.67083000000000004</v>
      </c>
      <c r="K46">
        <v>32.274299999999997</v>
      </c>
      <c r="L46" s="4">
        <f t="shared" si="1"/>
        <v>0.29499999999999998</v>
      </c>
      <c r="AS46" s="4"/>
    </row>
    <row r="47" spans="1:52" x14ac:dyDescent="0.3">
      <c r="I47">
        <v>0.19500000000000001</v>
      </c>
      <c r="J47">
        <v>0.62487999999999999</v>
      </c>
      <c r="K47">
        <v>29.991399999999999</v>
      </c>
      <c r="L47" s="4">
        <f t="shared" si="1"/>
        <v>0.32500000000000001</v>
      </c>
      <c r="W47" s="2"/>
      <c r="AS47" s="4"/>
    </row>
    <row r="48" spans="1:52" x14ac:dyDescent="0.3">
      <c r="I48">
        <v>0.21299999999999999</v>
      </c>
      <c r="J48">
        <v>0.58526</v>
      </c>
      <c r="K48">
        <v>28.015799999999999</v>
      </c>
      <c r="L48" s="4">
        <f t="shared" si="1"/>
        <v>0.35499999999999998</v>
      </c>
      <c r="AS48" s="4"/>
    </row>
    <row r="49" spans="9:45" x14ac:dyDescent="0.3">
      <c r="I49">
        <v>0.23100000000000001</v>
      </c>
      <c r="J49">
        <v>0.55081999999999998</v>
      </c>
      <c r="K49">
        <v>26.29</v>
      </c>
      <c r="L49" s="4">
        <f t="shared" si="1"/>
        <v>0.38500000000000001</v>
      </c>
      <c r="AS49" s="4"/>
    </row>
    <row r="50" spans="9:45" x14ac:dyDescent="0.3">
      <c r="I50">
        <v>0.249</v>
      </c>
      <c r="J50">
        <v>0.52063999999999999</v>
      </c>
      <c r="K50">
        <v>24.769300000000001</v>
      </c>
      <c r="L50" s="4">
        <f t="shared" si="1"/>
        <v>0.41500000000000004</v>
      </c>
      <c r="AS50" s="4"/>
    </row>
    <row r="51" spans="9:45" x14ac:dyDescent="0.3">
      <c r="I51">
        <v>0.26700000000000002</v>
      </c>
      <c r="J51">
        <v>0.49399999999999999</v>
      </c>
      <c r="K51">
        <v>23.418399999999998</v>
      </c>
      <c r="L51" s="4">
        <f t="shared" si="1"/>
        <v>0.44500000000000006</v>
      </c>
      <c r="AS51" s="4"/>
    </row>
    <row r="52" spans="9:45" x14ac:dyDescent="0.3">
      <c r="I52">
        <v>0.28499999999999998</v>
      </c>
      <c r="J52">
        <v>0.47031000000000001</v>
      </c>
      <c r="K52">
        <v>22.209299999999999</v>
      </c>
      <c r="L52" s="4">
        <f t="shared" si="1"/>
        <v>0.47499999999999998</v>
      </c>
      <c r="AS52" s="4"/>
    </row>
    <row r="53" spans="9:45" x14ac:dyDescent="0.3">
      <c r="I53">
        <v>0.30299999999999999</v>
      </c>
      <c r="J53">
        <v>0.44908999999999999</v>
      </c>
      <c r="K53">
        <v>21.119599999999998</v>
      </c>
      <c r="L53" s="4">
        <f t="shared" si="1"/>
        <v>0.505</v>
      </c>
      <c r="AS53" s="4"/>
    </row>
    <row r="54" spans="9:45" x14ac:dyDescent="0.3">
      <c r="I54">
        <v>0.32100000000000001</v>
      </c>
      <c r="J54">
        <v>0.42992999999999998</v>
      </c>
      <c r="K54">
        <v>20.1311</v>
      </c>
      <c r="L54" s="4">
        <f t="shared" si="1"/>
        <v>0.53500000000000003</v>
      </c>
      <c r="AS54" s="4"/>
    </row>
    <row r="55" spans="9:45" x14ac:dyDescent="0.3">
      <c r="I55">
        <v>0.33900000000000002</v>
      </c>
      <c r="J55">
        <v>0.41247</v>
      </c>
      <c r="K55">
        <v>19.229199999999999</v>
      </c>
      <c r="L55" s="4">
        <f t="shared" si="1"/>
        <v>0.56500000000000006</v>
      </c>
      <c r="AS55" s="4"/>
    </row>
    <row r="56" spans="9:45" x14ac:dyDescent="0.3">
      <c r="I56">
        <v>0.35699999999999998</v>
      </c>
      <c r="J56">
        <v>0.39640999999999998</v>
      </c>
      <c r="K56">
        <v>18.401599999999998</v>
      </c>
      <c r="L56" s="4">
        <f t="shared" si="1"/>
        <v>0.59499999999999997</v>
      </c>
      <c r="AS56" s="4"/>
    </row>
    <row r="57" spans="9:45" x14ac:dyDescent="0.3">
      <c r="I57">
        <v>0.375</v>
      </c>
      <c r="J57">
        <v>0.38146000000000002</v>
      </c>
      <c r="K57">
        <v>17.638300000000001</v>
      </c>
      <c r="L57" s="4">
        <f t="shared" si="1"/>
        <v>0.625</v>
      </c>
      <c r="AG57" s="2"/>
      <c r="AS57" s="4"/>
    </row>
    <row r="58" spans="9:45" x14ac:dyDescent="0.3">
      <c r="I58">
        <v>0.39300000000000002</v>
      </c>
      <c r="J58">
        <v>0.36732999999999999</v>
      </c>
      <c r="K58">
        <v>16.930800000000001</v>
      </c>
      <c r="L58" s="4">
        <f t="shared" si="1"/>
        <v>0.65500000000000003</v>
      </c>
      <c r="AS58" s="4"/>
    </row>
    <row r="59" spans="9:45" x14ac:dyDescent="0.3">
      <c r="I59">
        <v>0.41099999999999998</v>
      </c>
      <c r="J59">
        <v>0.35374</v>
      </c>
      <c r="K59">
        <v>16.272300000000001</v>
      </c>
      <c r="L59" s="4">
        <f t="shared" si="1"/>
        <v>0.68499999999999994</v>
      </c>
      <c r="AS59" s="4"/>
    </row>
    <row r="60" spans="9:45" x14ac:dyDescent="0.3">
      <c r="I60">
        <v>0.42899999999999999</v>
      </c>
      <c r="J60">
        <v>0.34037000000000001</v>
      </c>
      <c r="K60">
        <v>15.656499999999999</v>
      </c>
      <c r="L60" s="4">
        <f t="shared" si="1"/>
        <v>0.71499999999999997</v>
      </c>
      <c r="AS60" s="4"/>
    </row>
    <row r="61" spans="9:45" x14ac:dyDescent="0.3">
      <c r="I61">
        <v>0.44700000000000001</v>
      </c>
      <c r="J61">
        <v>0.32685999999999998</v>
      </c>
      <c r="K61">
        <v>15.0785</v>
      </c>
      <c r="L61" s="4">
        <f t="shared" si="1"/>
        <v>0.745</v>
      </c>
      <c r="AS61" s="4"/>
    </row>
    <row r="62" spans="9:45" x14ac:dyDescent="0.3">
      <c r="I62">
        <v>0.46500000000000002</v>
      </c>
      <c r="J62">
        <v>0.31280000000000002</v>
      </c>
      <c r="K62">
        <v>14.533899999999999</v>
      </c>
      <c r="L62" s="4">
        <f t="shared" si="1"/>
        <v>0.77500000000000002</v>
      </c>
      <c r="AS62" s="4"/>
    </row>
    <row r="63" spans="9:45" x14ac:dyDescent="0.3">
      <c r="I63">
        <v>0.48299999999999998</v>
      </c>
      <c r="J63">
        <v>0.29764000000000002</v>
      </c>
      <c r="K63">
        <v>14.018800000000001</v>
      </c>
      <c r="L63" s="4">
        <f t="shared" si="1"/>
        <v>0.80500000000000005</v>
      </c>
      <c r="AS63" s="4"/>
    </row>
    <row r="64" spans="9:45" x14ac:dyDescent="0.3">
      <c r="I64">
        <v>0.501</v>
      </c>
      <c r="J64">
        <v>0.28070000000000001</v>
      </c>
      <c r="K64">
        <v>13.53</v>
      </c>
      <c r="L64" s="4">
        <f t="shared" si="1"/>
        <v>0.83500000000000008</v>
      </c>
      <c r="AS64" s="4"/>
    </row>
    <row r="65" spans="1:45" x14ac:dyDescent="0.3">
      <c r="I65">
        <v>0.51900000000000002</v>
      </c>
      <c r="J65">
        <v>0.26101999999999997</v>
      </c>
      <c r="K65">
        <v>13.064500000000001</v>
      </c>
      <c r="L65" s="4">
        <f t="shared" si="1"/>
        <v>0.8650000000000001</v>
      </c>
      <c r="AS65" s="4"/>
    </row>
    <row r="66" spans="1:45" x14ac:dyDescent="0.3">
      <c r="I66">
        <v>0.53700000000000003</v>
      </c>
      <c r="J66">
        <v>0.23721</v>
      </c>
      <c r="K66">
        <v>12.619899999999999</v>
      </c>
      <c r="L66" s="4">
        <f t="shared" si="1"/>
        <v>0.89500000000000013</v>
      </c>
      <c r="AS66" s="4"/>
    </row>
    <row r="67" spans="1:45" x14ac:dyDescent="0.3">
      <c r="I67">
        <v>0.55500000000000005</v>
      </c>
      <c r="J67">
        <v>0.20696999999999999</v>
      </c>
      <c r="K67">
        <v>12.193899999999999</v>
      </c>
      <c r="L67" s="4">
        <f t="shared" si="1"/>
        <v>0.92500000000000016</v>
      </c>
      <c r="N67" s="2"/>
      <c r="AS67" s="4"/>
    </row>
    <row r="68" spans="1:45" x14ac:dyDescent="0.3">
      <c r="I68">
        <v>0.57299999999999995</v>
      </c>
      <c r="J68">
        <v>0.16574</v>
      </c>
      <c r="K68">
        <v>11.7843</v>
      </c>
      <c r="L68" s="4">
        <f t="shared" si="1"/>
        <v>0.95499999999999996</v>
      </c>
      <c r="AQ68" s="4"/>
      <c r="AS68" s="4"/>
    </row>
    <row r="69" spans="1:45" x14ac:dyDescent="0.3">
      <c r="I69">
        <v>0.59099999999999997</v>
      </c>
      <c r="J69" s="4">
        <v>9.9016999999999994E-2</v>
      </c>
      <c r="K69">
        <v>11.3893</v>
      </c>
      <c r="L69" s="4">
        <f t="shared" si="1"/>
        <v>0.98499999999999999</v>
      </c>
      <c r="AQ69" s="4"/>
      <c r="AS69" s="4"/>
    </row>
    <row r="70" spans="1:45" x14ac:dyDescent="0.3">
      <c r="I70">
        <v>0.6</v>
      </c>
      <c r="J70" s="4">
        <v>5.6091000000000002E-2</v>
      </c>
      <c r="K70">
        <v>11.1973</v>
      </c>
      <c r="L70" s="4">
        <f t="shared" si="1"/>
        <v>1</v>
      </c>
    </row>
    <row r="75" spans="1:45" ht="15" thickBot="1" x14ac:dyDescent="0.35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</row>
    <row r="76" spans="1:45" ht="15" thickBot="1" x14ac:dyDescent="0.35"/>
    <row r="77" spans="1:45" ht="18" x14ac:dyDescent="0.3">
      <c r="A77" s="189" t="s">
        <v>63</v>
      </c>
      <c r="B77" s="189"/>
      <c r="C77" s="189"/>
      <c r="D77" s="189"/>
      <c r="E77" s="189"/>
      <c r="F77" s="189"/>
      <c r="G77" s="189"/>
    </row>
    <row r="78" spans="1:45" x14ac:dyDescent="0.3">
      <c r="B78" t="s">
        <v>64</v>
      </c>
    </row>
    <row r="83" spans="1:39" x14ac:dyDescent="0.3">
      <c r="D83" s="2"/>
    </row>
    <row r="94" spans="1:39" ht="15" thickBot="1" x14ac:dyDescent="0.35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</row>
    <row r="96" spans="1:39" ht="15" thickBot="1" x14ac:dyDescent="0.35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</row>
    <row r="97" spans="1:8" ht="15" thickBot="1" x14ac:dyDescent="0.35"/>
    <row r="98" spans="1:8" ht="18" x14ac:dyDescent="0.35">
      <c r="A98" s="179" t="s">
        <v>14</v>
      </c>
      <c r="B98" s="179"/>
      <c r="C98" s="179"/>
      <c r="D98" s="179"/>
      <c r="E98" s="179"/>
      <c r="F98" s="179"/>
      <c r="G98" s="179"/>
      <c r="H98" s="9"/>
    </row>
    <row r="117" spans="1:39" ht="15" thickBot="1" x14ac:dyDescent="0.35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</row>
    <row r="119" spans="1:39" ht="15.6" customHeight="1" thickBot="1" x14ac:dyDescent="0.35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</row>
    <row r="120" spans="1:39" ht="15" thickBot="1" x14ac:dyDescent="0.35"/>
    <row r="121" spans="1:39" ht="18" x14ac:dyDescent="0.35">
      <c r="A121" s="179" t="s">
        <v>20</v>
      </c>
      <c r="B121" s="179"/>
      <c r="C121" s="179"/>
      <c r="D121" s="179"/>
      <c r="E121" s="179"/>
      <c r="F121" s="179"/>
      <c r="G121" s="179"/>
      <c r="H121" s="10"/>
    </row>
    <row r="128" spans="1:39" x14ac:dyDescent="0.3">
      <c r="F128" s="2"/>
    </row>
    <row r="138" spans="1:39" ht="15" thickBot="1" x14ac:dyDescent="0.35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</row>
    <row r="139" spans="1:39" ht="15" thickBot="1" x14ac:dyDescent="0.35"/>
    <row r="140" spans="1:39" ht="18" x14ac:dyDescent="0.35">
      <c r="A140" s="179" t="s">
        <v>29</v>
      </c>
      <c r="B140" s="179"/>
      <c r="C140" s="179"/>
      <c r="D140" s="179"/>
      <c r="E140" s="179"/>
      <c r="F140" s="179"/>
      <c r="G140" s="179"/>
    </row>
    <row r="142" spans="1:39" x14ac:dyDescent="0.3">
      <c r="G142" s="10"/>
    </row>
    <row r="156" spans="1:39" ht="15" thickBot="1" x14ac:dyDescent="0.35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</row>
    <row r="157" spans="1:39" ht="15" thickBot="1" x14ac:dyDescent="0.35"/>
    <row r="158" spans="1:39" ht="18" x14ac:dyDescent="0.35">
      <c r="A158" s="179" t="s">
        <v>25</v>
      </c>
      <c r="B158" s="179"/>
      <c r="C158" s="179"/>
      <c r="D158" s="179"/>
      <c r="E158" s="179"/>
      <c r="F158" s="179"/>
      <c r="G158" s="179"/>
    </row>
    <row r="160" spans="1:39" x14ac:dyDescent="0.3">
      <c r="G160" s="11"/>
    </row>
    <row r="175" spans="1:39" ht="15" thickBot="1" x14ac:dyDescent="0.3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</row>
    <row r="176" spans="1:39" ht="15" thickBot="1" x14ac:dyDescent="0.35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</row>
    <row r="177" spans="1:43" ht="15" thickBot="1" x14ac:dyDescent="0.35"/>
    <row r="178" spans="1:43" ht="18" x14ac:dyDescent="0.35">
      <c r="A178" s="179" t="s">
        <v>86</v>
      </c>
      <c r="B178" s="179"/>
      <c r="C178" s="179"/>
      <c r="D178" s="179"/>
      <c r="E178" s="179"/>
      <c r="F178" s="179"/>
      <c r="G178" s="179"/>
    </row>
    <row r="179" spans="1:43" x14ac:dyDescent="0.3">
      <c r="A179" s="21" t="s">
        <v>87</v>
      </c>
      <c r="B179" s="21"/>
    </row>
    <row r="180" spans="1:43" ht="15" thickBot="1" x14ac:dyDescent="0.35">
      <c r="H180" s="31"/>
      <c r="I180" s="31"/>
    </row>
    <row r="181" spans="1:43" x14ac:dyDescent="0.3">
      <c r="H181" s="32" t="s">
        <v>114</v>
      </c>
      <c r="I181">
        <v>0.86299999999999999</v>
      </c>
    </row>
    <row r="182" spans="1:43" x14ac:dyDescent="0.3">
      <c r="H182" s="32" t="s">
        <v>69</v>
      </c>
      <c r="I182" s="20">
        <f>'EMRAX 228 LV'!L928</f>
        <v>26.34608013149392</v>
      </c>
    </row>
    <row r="183" spans="1:43" ht="15" thickBot="1" x14ac:dyDescent="0.35">
      <c r="H183" s="33" t="s">
        <v>70</v>
      </c>
      <c r="I183" s="34">
        <f>'EMRAX 228 LV'!M928</f>
        <v>0.66919177372349303</v>
      </c>
    </row>
    <row r="190" spans="1:43" x14ac:dyDescent="0.3">
      <c r="AO190" s="5"/>
      <c r="AP190" s="5"/>
      <c r="AQ190" s="5"/>
    </row>
    <row r="191" spans="1:43" x14ac:dyDescent="0.3">
      <c r="AO191" s="5"/>
      <c r="AP191" s="5"/>
      <c r="AQ191" s="5"/>
    </row>
    <row r="192" spans="1:43" x14ac:dyDescent="0.3">
      <c r="AO192" s="5"/>
      <c r="AP192" s="5"/>
      <c r="AQ192" s="5"/>
    </row>
    <row r="193" spans="2:43" x14ac:dyDescent="0.3">
      <c r="AO193" s="5"/>
      <c r="AP193" s="5"/>
      <c r="AQ193" s="5"/>
    </row>
    <row r="194" spans="2:43" x14ac:dyDescent="0.3">
      <c r="AO194" s="5"/>
      <c r="AP194" s="5"/>
      <c r="AQ194" s="5"/>
    </row>
    <row r="195" spans="2:43" x14ac:dyDescent="0.3">
      <c r="AO195" s="5"/>
      <c r="AP195" s="5"/>
      <c r="AQ195" s="5"/>
    </row>
    <row r="197" spans="2:43" x14ac:dyDescent="0.3">
      <c r="B197" s="177" t="s">
        <v>88</v>
      </c>
      <c r="C197" s="190" t="s">
        <v>89</v>
      </c>
      <c r="D197" s="191"/>
    </row>
    <row r="198" spans="2:43" x14ac:dyDescent="0.3">
      <c r="B198" s="177"/>
      <c r="C198" s="192" t="s">
        <v>90</v>
      </c>
      <c r="D198" s="193"/>
    </row>
    <row r="201" spans="2:43" x14ac:dyDescent="0.3">
      <c r="B201" s="178" t="s">
        <v>91</v>
      </c>
      <c r="C201" s="178"/>
      <c r="D201" s="178"/>
    </row>
    <row r="202" spans="2:43" x14ac:dyDescent="0.3">
      <c r="B202" s="23" t="s">
        <v>92</v>
      </c>
      <c r="C202" s="23" t="s">
        <v>93</v>
      </c>
      <c r="D202" s="23" t="s">
        <v>94</v>
      </c>
    </row>
    <row r="203" spans="2:43" x14ac:dyDescent="0.3">
      <c r="B203" s="5">
        <v>18</v>
      </c>
      <c r="C203" s="24">
        <v>1111</v>
      </c>
      <c r="D203" s="26">
        <v>51.5</v>
      </c>
    </row>
    <row r="204" spans="2:43" x14ac:dyDescent="0.3">
      <c r="B204" s="5">
        <v>30</v>
      </c>
      <c r="C204" s="24">
        <v>164.7</v>
      </c>
      <c r="D204" s="26">
        <v>26.6</v>
      </c>
    </row>
    <row r="205" spans="2:43" x14ac:dyDescent="0.3">
      <c r="B205" s="5">
        <v>35</v>
      </c>
      <c r="C205" s="24">
        <v>-287</v>
      </c>
      <c r="D205" s="26">
        <v>12.31</v>
      </c>
    </row>
    <row r="206" spans="2:43" x14ac:dyDescent="0.3">
      <c r="B206" s="23">
        <v>42</v>
      </c>
      <c r="C206" s="25">
        <v>-967.8</v>
      </c>
      <c r="D206" s="27">
        <v>-12.66</v>
      </c>
    </row>
    <row r="207" spans="2:43" x14ac:dyDescent="0.3">
      <c r="C207" s="5"/>
    </row>
    <row r="213" spans="1:38" ht="15" thickBot="1" x14ac:dyDescent="0.35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</row>
    <row r="215" spans="1:38" ht="15" thickBot="1" x14ac:dyDescent="0.35"/>
    <row r="216" spans="1:38" ht="18" x14ac:dyDescent="0.35">
      <c r="A216" s="179" t="s">
        <v>103</v>
      </c>
      <c r="B216" s="179"/>
      <c r="C216" s="179"/>
      <c r="D216" s="179"/>
      <c r="E216" s="179"/>
      <c r="F216" s="179"/>
      <c r="G216" s="179"/>
    </row>
    <row r="218" spans="1:38" ht="15" thickBot="1" x14ac:dyDescent="0.35">
      <c r="H218" s="31"/>
      <c r="I218" s="31"/>
    </row>
    <row r="219" spans="1:38" x14ac:dyDescent="0.3">
      <c r="E219" s="2"/>
      <c r="H219" s="32" t="s">
        <v>114</v>
      </c>
      <c r="I219">
        <v>0.86299999999999999</v>
      </c>
    </row>
    <row r="220" spans="1:38" x14ac:dyDescent="0.3">
      <c r="H220" s="32" t="s">
        <v>69</v>
      </c>
      <c r="I220" s="20">
        <f>'EMRAX 228 LV'!K1021</f>
        <v>25.478046199041433</v>
      </c>
    </row>
    <row r="221" spans="1:38" ht="15" thickBot="1" x14ac:dyDescent="0.35">
      <c r="H221" s="33" t="s">
        <v>70</v>
      </c>
      <c r="I221" s="34">
        <f>'EMRAX 228 LV'!L1021</f>
        <v>0.64714366774298793</v>
      </c>
    </row>
    <row r="235" spans="2:4" x14ac:dyDescent="0.3">
      <c r="B235" s="181" t="s">
        <v>88</v>
      </c>
      <c r="C235" s="194" t="s">
        <v>104</v>
      </c>
      <c r="D235" s="195"/>
    </row>
    <row r="236" spans="2:4" x14ac:dyDescent="0.3">
      <c r="B236" s="181"/>
      <c r="C236" s="196" t="s">
        <v>105</v>
      </c>
      <c r="D236" s="197"/>
    </row>
    <row r="239" spans="2:4" x14ac:dyDescent="0.3">
      <c r="B239" s="178" t="s">
        <v>91</v>
      </c>
      <c r="C239" s="178"/>
      <c r="D239" s="178"/>
    </row>
    <row r="240" spans="2:4" x14ac:dyDescent="0.3">
      <c r="B240" s="15" t="s">
        <v>92</v>
      </c>
      <c r="C240" s="15" t="s">
        <v>93</v>
      </c>
      <c r="D240" s="15" t="s">
        <v>94</v>
      </c>
    </row>
    <row r="241" spans="1:37" x14ac:dyDescent="0.3">
      <c r="B241" s="5">
        <v>18</v>
      </c>
      <c r="C241" s="24">
        <v>982</v>
      </c>
      <c r="D241" s="26">
        <v>46.71</v>
      </c>
    </row>
    <row r="242" spans="1:37" x14ac:dyDescent="0.3">
      <c r="B242" s="5">
        <v>30</v>
      </c>
      <c r="C242" s="24">
        <v>67.150000000000006</v>
      </c>
      <c r="D242" s="26">
        <v>20.89</v>
      </c>
    </row>
    <row r="243" spans="1:37" x14ac:dyDescent="0.3">
      <c r="B243" s="5">
        <v>35</v>
      </c>
      <c r="C243" s="24">
        <v>-368.2</v>
      </c>
      <c r="D243" s="26">
        <v>9.6159999999999997</v>
      </c>
    </row>
    <row r="244" spans="1:37" x14ac:dyDescent="0.3">
      <c r="B244" s="23">
        <v>42</v>
      </c>
      <c r="C244" s="25">
        <v>-1033</v>
      </c>
      <c r="D244" s="27">
        <v>-26.95</v>
      </c>
    </row>
    <row r="251" spans="1:37" ht="15" thickBot="1" x14ac:dyDescent="0.35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</row>
    <row r="252" spans="1:37" ht="15" thickBot="1" x14ac:dyDescent="0.35">
      <c r="J252" s="31"/>
      <c r="K252" s="31"/>
    </row>
    <row r="253" spans="1:37" ht="18" x14ac:dyDescent="0.35">
      <c r="A253" s="179" t="s">
        <v>107</v>
      </c>
      <c r="B253" s="179"/>
      <c r="C253" s="179"/>
      <c r="D253" s="179"/>
      <c r="E253" s="179"/>
      <c r="F253" s="179"/>
      <c r="G253" s="179"/>
      <c r="H253" s="11"/>
      <c r="J253" s="32" t="s">
        <v>114</v>
      </c>
      <c r="K253">
        <v>0.86299999999999999</v>
      </c>
    </row>
    <row r="254" spans="1:37" x14ac:dyDescent="0.3">
      <c r="J254" s="32" t="s">
        <v>69</v>
      </c>
      <c r="K254" s="20">
        <f>'EMRAX 228 LV'!K1063</f>
        <v>26.065462509730644</v>
      </c>
    </row>
    <row r="255" spans="1:37" ht="15" thickBot="1" x14ac:dyDescent="0.35">
      <c r="J255" s="33" t="s">
        <v>70</v>
      </c>
      <c r="K255" s="34">
        <f>'EMRAX 228 LV'!L1063</f>
        <v>0.66206407187530214</v>
      </c>
    </row>
    <row r="257" spans="2:16" x14ac:dyDescent="0.3">
      <c r="G257" s="5" t="s">
        <v>115</v>
      </c>
      <c r="H257" s="5"/>
      <c r="I257" s="36" t="s">
        <v>116</v>
      </c>
      <c r="J257" s="36" t="s">
        <v>117</v>
      </c>
      <c r="K257" s="36" t="s">
        <v>118</v>
      </c>
      <c r="L257" s="36" t="s">
        <v>119</v>
      </c>
      <c r="M257" s="36" t="s">
        <v>120</v>
      </c>
      <c r="N257" s="36" t="s">
        <v>121</v>
      </c>
      <c r="O257" s="36" t="s">
        <v>122</v>
      </c>
      <c r="P257" s="36" t="s">
        <v>123</v>
      </c>
    </row>
    <row r="258" spans="2:16" x14ac:dyDescent="0.3">
      <c r="G258" s="39">
        <v>0.10290000000000001</v>
      </c>
      <c r="H258" s="40">
        <v>0.11923522595596757</v>
      </c>
      <c r="I258" s="38">
        <f>'EMRAX 228 LV'!I1063+'Resume LV'!$I$290</f>
        <v>41.036514395036797</v>
      </c>
      <c r="J258" s="38">
        <f>'EMRAX 228 LV'!I1063+'Resume LV'!$J$290</f>
        <v>41.378820528269408</v>
      </c>
      <c r="K258" s="38">
        <f>'EMRAX 228 LV'!I1063+'Resume LV'!$K$290</f>
        <v>41.720234898614322</v>
      </c>
      <c r="L258" s="38">
        <f>'EMRAX 228 LV'!I1063+'Resume LV'!$L$290</f>
        <v>42.060736861520802</v>
      </c>
      <c r="M258" s="38">
        <f>'EMRAX 228 LV'!I1063+'Resume LV'!$M$290</f>
        <v>42.400306140133644</v>
      </c>
      <c r="N258" s="38">
        <f>'EMRAX 228 LV'!I1063+'Resume LV'!$N$290</f>
        <v>42.738922830311523</v>
      </c>
      <c r="O258" s="38">
        <f>'EMRAX 228 LV'!I1063+'Resume LV'!$O$290</f>
        <v>43.076567405302626</v>
      </c>
      <c r="P258" s="29">
        <f>'EMRAX 228 LV'!I1063+$P$290</f>
        <v>38.600999999999999</v>
      </c>
    </row>
    <row r="259" spans="2:16" x14ac:dyDescent="0.3">
      <c r="G259" s="39">
        <v>0.12859999999999999</v>
      </c>
      <c r="H259" s="40">
        <v>0.14901506373117032</v>
      </c>
      <c r="I259" s="38">
        <f>'EMRAX 228 LV'!I1064+'Resume LV'!$I$290</f>
        <v>35.409814395036797</v>
      </c>
      <c r="J259" s="38">
        <f>'EMRAX 228 LV'!I1064+'Resume LV'!$J$290</f>
        <v>35.752120528269408</v>
      </c>
      <c r="K259" s="38">
        <f>'EMRAX 228 LV'!I1064+'Resume LV'!$K$290</f>
        <v>36.093534898614323</v>
      </c>
      <c r="L259" s="38">
        <f>'EMRAX 228 LV'!I1064+'Resume LV'!$L$290</f>
        <v>36.434036861520802</v>
      </c>
      <c r="M259" s="38">
        <f>'EMRAX 228 LV'!I1064+'Resume LV'!$M$290</f>
        <v>36.773606140133644</v>
      </c>
      <c r="N259" s="38">
        <f>'EMRAX 228 LV'!I1064+'Resume LV'!$N$290</f>
        <v>37.112222830311524</v>
      </c>
      <c r="O259" s="38">
        <f>'EMRAX 228 LV'!I1064+'Resume LV'!$O$290</f>
        <v>37.449867405302626</v>
      </c>
      <c r="P259" s="29">
        <f>'EMRAX 228 LV'!I1064+$P$290</f>
        <v>32.974299999999999</v>
      </c>
    </row>
    <row r="260" spans="2:16" x14ac:dyDescent="0.3">
      <c r="G260" s="39">
        <v>0.15440000000000001</v>
      </c>
      <c r="H260" s="40">
        <v>0.17891077636152955</v>
      </c>
      <c r="I260" s="38">
        <f>'EMRAX 228 LV'!I1065+'Resume LV'!$I$290</f>
        <v>31.288214395036796</v>
      </c>
      <c r="J260" s="38">
        <f>'EMRAX 228 LV'!I1065+'Resume LV'!$J$290</f>
        <v>31.630520528269408</v>
      </c>
      <c r="K260" s="38">
        <f>'EMRAX 228 LV'!I1065+'Resume LV'!$K$290</f>
        <v>31.971934898614322</v>
      </c>
      <c r="L260" s="38">
        <f>'EMRAX 228 LV'!I1065+'Resume LV'!$L$290</f>
        <v>32.312436861520801</v>
      </c>
      <c r="M260" s="38">
        <f>'EMRAX 228 LV'!I1065+'Resume LV'!$M$290</f>
        <v>32.652006140133643</v>
      </c>
      <c r="N260" s="38">
        <f>'EMRAX 228 LV'!I1065+'Resume LV'!$N$290</f>
        <v>32.990622830311523</v>
      </c>
      <c r="O260" s="38">
        <f>'EMRAX 228 LV'!I1065+'Resume LV'!$O$290</f>
        <v>33.328267405302626</v>
      </c>
      <c r="P260" s="29">
        <f>'EMRAX 228 LV'!I1065+$P$290</f>
        <v>28.852699999999999</v>
      </c>
    </row>
    <row r="261" spans="2:16" x14ac:dyDescent="0.3">
      <c r="G261" s="39">
        <v>0.1802</v>
      </c>
      <c r="H261" s="40">
        <v>0.20880648899188875</v>
      </c>
      <c r="I261" s="38">
        <f>'EMRAX 228 LV'!I1066+'Resume LV'!$I$290</f>
        <v>28.159814395036797</v>
      </c>
      <c r="J261" s="38">
        <f>'EMRAX 228 LV'!I1066+'Resume LV'!$J$290</f>
        <v>28.502120528269408</v>
      </c>
      <c r="K261" s="38">
        <f>'EMRAX 228 LV'!I1066+'Resume LV'!$K$290</f>
        <v>28.843534898614323</v>
      </c>
      <c r="L261" s="38">
        <f>'EMRAX 228 LV'!I1066+'Resume LV'!$L$290</f>
        <v>29.184036861520802</v>
      </c>
      <c r="M261" s="38">
        <f>'EMRAX 228 LV'!I1066+'Resume LV'!$M$290</f>
        <v>29.523606140133644</v>
      </c>
      <c r="N261" s="38">
        <f>'EMRAX 228 LV'!I1066+'Resume LV'!$N$290</f>
        <v>29.862222830311524</v>
      </c>
      <c r="O261" s="38">
        <f>'EMRAX 228 LV'!I1066+'Resume LV'!$O$290</f>
        <v>30.199867405302626</v>
      </c>
      <c r="P261" s="29">
        <f>'EMRAX 228 LV'!I1066+$P$290</f>
        <v>25.724299999999999</v>
      </c>
    </row>
    <row r="262" spans="2:16" x14ac:dyDescent="0.3">
      <c r="G262" s="39">
        <v>0.2059</v>
      </c>
      <c r="H262" s="40">
        <v>0.23858632676709154</v>
      </c>
      <c r="I262" s="38">
        <f>'EMRAX 228 LV'!I1067+'Resume LV'!$I$290</f>
        <v>25.710014395036801</v>
      </c>
      <c r="J262" s="38">
        <f>'EMRAX 228 LV'!I1067+'Resume LV'!$J$290</f>
        <v>26.052320528269405</v>
      </c>
      <c r="K262" s="38">
        <f>'EMRAX 228 LV'!I1067+'Resume LV'!$K$290</f>
        <v>26.393734898614319</v>
      </c>
      <c r="L262" s="38">
        <f>'EMRAX 228 LV'!I1067+'Resume LV'!$L$290</f>
        <v>26.734236861520806</v>
      </c>
      <c r="M262" s="38">
        <f>'EMRAX 228 LV'!I1067+'Resume LV'!$M$290</f>
        <v>27.073806140133645</v>
      </c>
      <c r="N262" s="38">
        <f>'EMRAX 228 LV'!I1067+'Resume LV'!$N$290</f>
        <v>27.41242283031152</v>
      </c>
      <c r="O262" s="38">
        <f>'EMRAX 228 LV'!I1067+'Resume LV'!$O$290</f>
        <v>27.75006740530263</v>
      </c>
      <c r="P262" s="29">
        <f>'EMRAX 228 LV'!I1067+$P$290</f>
        <v>23.2745</v>
      </c>
    </row>
    <row r="263" spans="2:16" x14ac:dyDescent="0.3">
      <c r="G263" s="39">
        <v>0.23169999999999999</v>
      </c>
      <c r="H263" s="40">
        <v>0.26848203939745074</v>
      </c>
      <c r="I263" s="38">
        <f>'EMRAX 228 LV'!I1068+'Resume LV'!$I$290</f>
        <v>23.740114395036798</v>
      </c>
      <c r="J263" s="38">
        <f>'EMRAX 228 LV'!I1068+'Resume LV'!$J$290</f>
        <v>24.082420528269409</v>
      </c>
      <c r="K263" s="38">
        <f>'EMRAX 228 LV'!I1068+'Resume LV'!$K$290</f>
        <v>24.423834898614324</v>
      </c>
      <c r="L263" s="38">
        <f>'EMRAX 228 LV'!I1068+'Resume LV'!$L$290</f>
        <v>24.764336861520803</v>
      </c>
      <c r="M263" s="38">
        <f>'EMRAX 228 LV'!I1068+'Resume LV'!$M$290</f>
        <v>25.103906140133645</v>
      </c>
      <c r="N263" s="38">
        <f>'EMRAX 228 LV'!I1068+'Resume LV'!$N$290</f>
        <v>25.442522830311525</v>
      </c>
      <c r="O263" s="38">
        <f>'EMRAX 228 LV'!I1068+'Resume LV'!$O$290</f>
        <v>25.780167405302628</v>
      </c>
      <c r="P263" s="29">
        <f>'EMRAX 228 LV'!I1068+$P$290</f>
        <v>21.304600000000001</v>
      </c>
    </row>
    <row r="264" spans="2:16" x14ac:dyDescent="0.3">
      <c r="G264" s="39">
        <v>0.25750000000000001</v>
      </c>
      <c r="H264" s="40">
        <v>0.29837775202780997</v>
      </c>
      <c r="I264" s="38">
        <f>'EMRAX 228 LV'!I1069+'Resume LV'!$I$290</f>
        <v>22.119714395036802</v>
      </c>
      <c r="J264" s="38">
        <f>'EMRAX 228 LV'!I1069+'Resume LV'!$J$290</f>
        <v>22.462020528269406</v>
      </c>
      <c r="K264" s="38">
        <f>'EMRAX 228 LV'!I1069+'Resume LV'!$K$290</f>
        <v>22.80343489861432</v>
      </c>
      <c r="L264" s="38">
        <f>'EMRAX 228 LV'!I1069+'Resume LV'!$L$290</f>
        <v>23.143936861520807</v>
      </c>
      <c r="M264" s="38">
        <f>'EMRAX 228 LV'!I1069+'Resume LV'!$M$290</f>
        <v>23.483506140133645</v>
      </c>
      <c r="N264" s="38">
        <f>'EMRAX 228 LV'!I1069+'Resume LV'!$N$290</f>
        <v>23.822122830311521</v>
      </c>
      <c r="O264" s="38">
        <f>'EMRAX 228 LV'!I1069+'Resume LV'!$O$290</f>
        <v>24.159767405302631</v>
      </c>
      <c r="P264" s="29">
        <f>'EMRAX 228 LV'!I1069+$P$290</f>
        <v>19.684200000000001</v>
      </c>
    </row>
    <row r="265" spans="2:16" x14ac:dyDescent="0.3">
      <c r="G265" s="39">
        <v>0.2833</v>
      </c>
      <c r="H265" s="40">
        <v>0.3282734646581692</v>
      </c>
      <c r="I265" s="38">
        <f>'EMRAX 228 LV'!I1070+'Resume LV'!$I$290</f>
        <v>20.760814395036796</v>
      </c>
      <c r="J265" s="38">
        <f>'EMRAX 228 LV'!I1070+'Resume LV'!$J$290</f>
        <v>21.103120528269407</v>
      </c>
      <c r="K265" s="38">
        <f>'EMRAX 228 LV'!I1070+'Resume LV'!$K$290</f>
        <v>21.444534898614322</v>
      </c>
      <c r="L265" s="38">
        <f>'EMRAX 228 LV'!I1070+'Resume LV'!$L$290</f>
        <v>21.785036861520801</v>
      </c>
      <c r="M265" s="38">
        <f>'EMRAX 228 LV'!I1070+'Resume LV'!$M$290</f>
        <v>22.124606140133643</v>
      </c>
      <c r="N265" s="38">
        <f>'EMRAX 228 LV'!I1070+'Resume LV'!$N$290</f>
        <v>22.463222830311523</v>
      </c>
      <c r="O265" s="38">
        <f>'EMRAX 228 LV'!I1070+'Resume LV'!$O$290</f>
        <v>22.800867405302625</v>
      </c>
      <c r="P265" s="29">
        <f>'EMRAX 228 LV'!I1070+$P$290</f>
        <v>18.325299999999999</v>
      </c>
    </row>
    <row r="266" spans="2:16" x14ac:dyDescent="0.3">
      <c r="G266" s="39">
        <v>0.309</v>
      </c>
      <c r="H266" s="40">
        <v>0.35805330243337197</v>
      </c>
      <c r="I266" s="38">
        <f>'EMRAX 228 LV'!I1071+'Resume LV'!$I$290</f>
        <v>19.6019143950368</v>
      </c>
      <c r="J266" s="38">
        <f>'EMRAX 228 LV'!I1071+'Resume LV'!$J$290</f>
        <v>19.944220528269405</v>
      </c>
      <c r="K266" s="38">
        <f>'EMRAX 228 LV'!I1071+'Resume LV'!$K$290</f>
        <v>20.285634898614319</v>
      </c>
      <c r="L266" s="38">
        <f>'EMRAX 228 LV'!I1071+'Resume LV'!$L$290</f>
        <v>20.626136861520806</v>
      </c>
      <c r="M266" s="38">
        <f>'EMRAX 228 LV'!I1071+'Resume LV'!$M$290</f>
        <v>20.965706140133644</v>
      </c>
      <c r="N266" s="38">
        <f>'EMRAX 228 LV'!I1071+'Resume LV'!$N$290</f>
        <v>21.30432283031152</v>
      </c>
      <c r="O266" s="38">
        <f>'EMRAX 228 LV'!I1071+'Resume LV'!$O$290</f>
        <v>21.64196740530263</v>
      </c>
      <c r="P266" s="29">
        <f>'EMRAX 228 LV'!I1071+$P$290</f>
        <v>17.166399999999999</v>
      </c>
    </row>
    <row r="267" spans="2:16" x14ac:dyDescent="0.3">
      <c r="G267" s="39">
        <v>0.33479999999999999</v>
      </c>
      <c r="H267" s="40">
        <v>0.38794901506373114</v>
      </c>
      <c r="I267" s="38">
        <f>'EMRAX 228 LV'!I1072+'Resume LV'!$I$290</f>
        <v>18.599014395036797</v>
      </c>
      <c r="J267" s="38">
        <f>'EMRAX 228 LV'!I1072+'Resume LV'!$J$290</f>
        <v>18.941320528269408</v>
      </c>
      <c r="K267" s="38">
        <f>'EMRAX 228 LV'!I1072+'Resume LV'!$K$290</f>
        <v>19.282734898614322</v>
      </c>
      <c r="L267" s="38">
        <f>'EMRAX 228 LV'!I1072+'Resume LV'!$L$290</f>
        <v>19.623236861520802</v>
      </c>
      <c r="M267" s="38">
        <f>'EMRAX 228 LV'!I1072+'Resume LV'!$M$290</f>
        <v>19.962806140133644</v>
      </c>
      <c r="N267" s="38">
        <f>'EMRAX 228 LV'!I1072+'Resume LV'!$N$290</f>
        <v>20.301422830311523</v>
      </c>
      <c r="O267" s="38">
        <f>'EMRAX 228 LV'!I1072+'Resume LV'!$O$290</f>
        <v>20.639067405302626</v>
      </c>
      <c r="P267" s="29">
        <f>'EMRAX 228 LV'!I1072+$P$290</f>
        <v>16.163499999999999</v>
      </c>
    </row>
    <row r="268" spans="2:16" x14ac:dyDescent="0.3">
      <c r="G268" s="39">
        <v>0.36049999999999999</v>
      </c>
      <c r="H268" s="40">
        <v>0.41772885283893396</v>
      </c>
      <c r="I268" s="38">
        <f>'EMRAX 228 LV'!I1073+'Resume LV'!$I$290</f>
        <v>17.720014395036799</v>
      </c>
      <c r="J268" s="38">
        <f>'EMRAX 228 LV'!I1073+'Resume LV'!$J$290</f>
        <v>18.062320528269407</v>
      </c>
      <c r="K268" s="38">
        <f>'EMRAX 228 LV'!I1073+'Resume LV'!$K$290</f>
        <v>18.403734898614321</v>
      </c>
      <c r="L268" s="38">
        <f>'EMRAX 228 LV'!I1073+'Resume LV'!$L$290</f>
        <v>18.744236861520804</v>
      </c>
      <c r="M268" s="38">
        <f>'EMRAX 228 LV'!I1073+'Resume LV'!$M$290</f>
        <v>19.083806140133646</v>
      </c>
      <c r="N268" s="38">
        <f>'EMRAX 228 LV'!I1073+'Resume LV'!$N$290</f>
        <v>19.422422830311522</v>
      </c>
      <c r="O268" s="38">
        <f>'EMRAX 228 LV'!I1073+'Resume LV'!$O$290</f>
        <v>19.760067405302628</v>
      </c>
      <c r="P268" s="29">
        <f>'EMRAX 228 LV'!I1073+$P$290</f>
        <v>15.2845</v>
      </c>
    </row>
    <row r="269" spans="2:16" x14ac:dyDescent="0.3">
      <c r="G269" s="39">
        <v>0.38629999999999998</v>
      </c>
      <c r="H269" s="40">
        <v>0.44762456546929313</v>
      </c>
      <c r="I269" s="38">
        <f>'EMRAX 228 LV'!I1074+'Resume LV'!$I$290</f>
        <v>16.940614395036796</v>
      </c>
      <c r="J269" s="38">
        <f>'EMRAX 228 LV'!I1074+'Resume LV'!$J$290</f>
        <v>17.282920528269408</v>
      </c>
      <c r="K269" s="38">
        <f>'EMRAX 228 LV'!I1074+'Resume LV'!$K$290</f>
        <v>17.624334898614322</v>
      </c>
      <c r="L269" s="38">
        <f>'EMRAX 228 LV'!I1074+'Resume LV'!$L$290</f>
        <v>17.964836861520801</v>
      </c>
      <c r="M269" s="38">
        <f>'EMRAX 228 LV'!I1074+'Resume LV'!$M$290</f>
        <v>18.304406140133644</v>
      </c>
      <c r="N269" s="38">
        <f>'EMRAX 228 LV'!I1074+'Resume LV'!$N$290</f>
        <v>18.643022830311523</v>
      </c>
      <c r="O269" s="38">
        <f>'EMRAX 228 LV'!I1074+'Resume LV'!$O$290</f>
        <v>18.980667405302626</v>
      </c>
      <c r="P269" s="29">
        <f>'EMRAX 228 LV'!I1074+$P$290</f>
        <v>14.505099999999999</v>
      </c>
    </row>
    <row r="270" spans="2:16" x14ac:dyDescent="0.3">
      <c r="G270" s="39">
        <v>0.41210000000000002</v>
      </c>
      <c r="H270" s="40">
        <v>0.47752027809965242</v>
      </c>
      <c r="I270" s="38">
        <f>'EMRAX 228 LV'!I1075+'Resume LV'!$I$290</f>
        <v>16.242714395036799</v>
      </c>
      <c r="J270" s="38">
        <f>'EMRAX 228 LV'!I1075+'Resume LV'!$J$290</f>
        <v>16.585020528269407</v>
      </c>
      <c r="K270" s="38">
        <f>'EMRAX 228 LV'!I1075+'Resume LV'!$K$290</f>
        <v>16.926434898614321</v>
      </c>
      <c r="L270" s="38">
        <f>'EMRAX 228 LV'!I1075+'Resume LV'!$L$290</f>
        <v>17.266936861520804</v>
      </c>
      <c r="M270" s="38">
        <f>'EMRAX 228 LV'!I1075+'Resume LV'!$M$290</f>
        <v>17.606506140133646</v>
      </c>
      <c r="N270" s="38">
        <f>'EMRAX 228 LV'!I1075+'Resume LV'!$N$290</f>
        <v>17.945122830311522</v>
      </c>
      <c r="O270" s="38">
        <f>'EMRAX 228 LV'!I1075+'Resume LV'!$O$290</f>
        <v>18.282767405302629</v>
      </c>
      <c r="P270" s="29">
        <f>'EMRAX 228 LV'!I1075+$P$290</f>
        <v>13.8072</v>
      </c>
    </row>
    <row r="271" spans="2:16" x14ac:dyDescent="0.3">
      <c r="B271" s="181" t="s">
        <v>88</v>
      </c>
      <c r="C271" s="182" t="s">
        <v>108</v>
      </c>
      <c r="D271" s="183"/>
      <c r="G271" s="39">
        <v>0.43790000000000001</v>
      </c>
      <c r="H271" s="40">
        <v>0.50741599073001165</v>
      </c>
      <c r="I271" s="38">
        <f>'EMRAX 228 LV'!I1076+'Resume LV'!$I$290</f>
        <v>15.611814395036799</v>
      </c>
      <c r="J271" s="38">
        <f>'EMRAX 228 LV'!I1076+'Resume LV'!$J$290</f>
        <v>15.954120528269407</v>
      </c>
      <c r="K271" s="38">
        <f>'EMRAX 228 LV'!I1076+'Resume LV'!$K$290</f>
        <v>16.295534898614321</v>
      </c>
      <c r="L271" s="38">
        <f>'EMRAX 228 LV'!I1076+'Resume LV'!$L$290</f>
        <v>16.636036861520804</v>
      </c>
      <c r="M271" s="38">
        <f>'EMRAX 228 LV'!I1076+'Resume LV'!$M$290</f>
        <v>16.975606140133642</v>
      </c>
      <c r="N271" s="38">
        <f>'EMRAX 228 LV'!I1076+'Resume LV'!$N$290</f>
        <v>17.314222830311522</v>
      </c>
      <c r="O271" s="38">
        <f>'EMRAX 228 LV'!I1076+'Resume LV'!$O$290</f>
        <v>17.651867405302628</v>
      </c>
      <c r="P271" s="29">
        <f>'EMRAX 228 LV'!I1076+$P$290</f>
        <v>13.176299999999999</v>
      </c>
    </row>
    <row r="272" spans="2:16" x14ac:dyDescent="0.3">
      <c r="B272" s="181"/>
      <c r="C272" s="184" t="s">
        <v>109</v>
      </c>
      <c r="D272" s="185"/>
      <c r="G272" s="39">
        <v>0.46360000000000001</v>
      </c>
      <c r="H272" s="40">
        <v>0.53719582850521441</v>
      </c>
      <c r="I272" s="38">
        <f>'EMRAX 228 LV'!I1077+'Resume LV'!$I$290</f>
        <v>15.036814395036799</v>
      </c>
      <c r="J272" s="38">
        <f>'EMRAX 228 LV'!I1077+'Resume LV'!$J$290</f>
        <v>15.379120528269407</v>
      </c>
      <c r="K272" s="38">
        <f>'EMRAX 228 LV'!I1077+'Resume LV'!$K$290</f>
        <v>15.720534898614321</v>
      </c>
      <c r="L272" s="38">
        <f>'EMRAX 228 LV'!I1077+'Resume LV'!$L$290</f>
        <v>16.061036861520805</v>
      </c>
      <c r="M272" s="38">
        <f>'EMRAX 228 LV'!I1077+'Resume LV'!$M$290</f>
        <v>16.400606140133647</v>
      </c>
      <c r="N272" s="38">
        <f>'EMRAX 228 LV'!I1077+'Resume LV'!$N$290</f>
        <v>16.739222830311522</v>
      </c>
      <c r="O272" s="38">
        <f>'EMRAX 228 LV'!I1077+'Resume LV'!$O$290</f>
        <v>17.076867405302629</v>
      </c>
      <c r="P272" s="29">
        <f>'EMRAX 228 LV'!I1077+$P$290</f>
        <v>12.6013</v>
      </c>
    </row>
    <row r="273" spans="2:16" x14ac:dyDescent="0.3">
      <c r="G273" s="39">
        <v>0.4894</v>
      </c>
      <c r="H273" s="40">
        <v>0.56709154113557358</v>
      </c>
      <c r="I273" s="38">
        <f>'EMRAX 228 LV'!I1078+'Resume LV'!$I$290</f>
        <v>14.508714395036799</v>
      </c>
      <c r="J273" s="38">
        <f>'EMRAX 228 LV'!I1078+'Resume LV'!$J$290</f>
        <v>14.851020528269407</v>
      </c>
      <c r="K273" s="38">
        <f>'EMRAX 228 LV'!I1078+'Resume LV'!$K$290</f>
        <v>15.192434898614321</v>
      </c>
      <c r="L273" s="38">
        <f>'EMRAX 228 LV'!I1078+'Resume LV'!$L$290</f>
        <v>15.532936861520804</v>
      </c>
      <c r="M273" s="38">
        <f>'EMRAX 228 LV'!I1078+'Resume LV'!$M$290</f>
        <v>15.872506140133645</v>
      </c>
      <c r="N273" s="38">
        <f>'EMRAX 228 LV'!I1078+'Resume LV'!$N$290</f>
        <v>16.211122830311524</v>
      </c>
      <c r="O273" s="38">
        <f>'EMRAX 228 LV'!I1078+'Resume LV'!$O$290</f>
        <v>16.548767405302627</v>
      </c>
      <c r="P273" s="29">
        <f>'EMRAX 228 LV'!I1078+$P$290</f>
        <v>12.0732</v>
      </c>
    </row>
    <row r="274" spans="2:16" x14ac:dyDescent="0.3">
      <c r="G274" s="39">
        <v>0.5151</v>
      </c>
      <c r="H274" s="40">
        <v>0.59687137891077635</v>
      </c>
      <c r="I274" s="38">
        <f>'EMRAX 228 LV'!I1079+'Resume LV'!$I$290</f>
        <v>14.020514395036798</v>
      </c>
      <c r="J274" s="38">
        <f>'EMRAX 228 LV'!I1079+'Resume LV'!$J$290</f>
        <v>14.362820528269406</v>
      </c>
      <c r="K274" s="38">
        <f>'EMRAX 228 LV'!I1079+'Resume LV'!$K$290</f>
        <v>14.70423489861432</v>
      </c>
      <c r="L274" s="38">
        <f>'EMRAX 228 LV'!I1079+'Resume LV'!$L$290</f>
        <v>15.044736861520803</v>
      </c>
      <c r="M274" s="38">
        <f>'EMRAX 228 LV'!I1079+'Resume LV'!$M$290</f>
        <v>15.384306140133644</v>
      </c>
      <c r="N274" s="38">
        <f>'EMRAX 228 LV'!I1079+'Resume LV'!$N$290</f>
        <v>15.722922830311521</v>
      </c>
      <c r="O274" s="38">
        <f>'EMRAX 228 LV'!I1079+'Resume LV'!$O$290</f>
        <v>16.060567405302628</v>
      </c>
      <c r="P274" s="29">
        <f>'EMRAX 228 LV'!I1079+$P$290</f>
        <v>11.584999999999999</v>
      </c>
    </row>
    <row r="275" spans="2:16" x14ac:dyDescent="0.3">
      <c r="B275" s="178" t="s">
        <v>91</v>
      </c>
      <c r="C275" s="178"/>
      <c r="D275" s="178"/>
      <c r="G275" s="39">
        <v>0.54090000000000005</v>
      </c>
      <c r="H275" s="40">
        <v>0.62676709154113563</v>
      </c>
      <c r="I275" s="38">
        <f>'EMRAX 228 LV'!I1080+'Resume LV'!$I$290</f>
        <v>13.566014395036799</v>
      </c>
      <c r="J275" s="38">
        <f>'EMRAX 228 LV'!I1080+'Resume LV'!$J$290</f>
        <v>13.908320528269407</v>
      </c>
      <c r="K275" s="38">
        <f>'EMRAX 228 LV'!I1080+'Resume LV'!$K$290</f>
        <v>14.249734898614321</v>
      </c>
      <c r="L275" s="38">
        <f>'EMRAX 228 LV'!I1080+'Resume LV'!$L$290</f>
        <v>14.590236861520804</v>
      </c>
      <c r="M275" s="38">
        <f>'EMRAX 228 LV'!I1080+'Resume LV'!$M$290</f>
        <v>14.929806140133644</v>
      </c>
      <c r="N275" s="38">
        <f>'EMRAX 228 LV'!I1080+'Resume LV'!$N$290</f>
        <v>15.268422830311522</v>
      </c>
      <c r="O275" s="38">
        <f>'EMRAX 228 LV'!I1080+'Resume LV'!$O$290</f>
        <v>15.606067405302628</v>
      </c>
      <c r="P275" s="29">
        <f>'EMRAX 228 LV'!I1080+$P$290</f>
        <v>11.1305</v>
      </c>
    </row>
    <row r="276" spans="2:16" x14ac:dyDescent="0.3">
      <c r="B276" s="15" t="s">
        <v>92</v>
      </c>
      <c r="C276" s="15" t="s">
        <v>93</v>
      </c>
      <c r="D276" s="15" t="s">
        <v>94</v>
      </c>
      <c r="G276" s="39">
        <v>0.56669999999999998</v>
      </c>
      <c r="H276" s="40">
        <v>0.65666280417149481</v>
      </c>
      <c r="I276" s="38">
        <f>'EMRAX 228 LV'!I1081+'Resume LV'!$I$290</f>
        <v>13.140614395036799</v>
      </c>
      <c r="J276" s="38">
        <f>'EMRAX 228 LV'!I1081+'Resume LV'!$J$290</f>
        <v>13.482920528269407</v>
      </c>
      <c r="K276" s="38">
        <f>'EMRAX 228 LV'!I1081+'Resume LV'!$K$290</f>
        <v>13.824334898614321</v>
      </c>
      <c r="L276" s="38">
        <f>'EMRAX 228 LV'!I1081+'Resume LV'!$L$290</f>
        <v>14.164836861520804</v>
      </c>
      <c r="M276" s="38">
        <f>'EMRAX 228 LV'!I1081+'Resume LV'!$M$290</f>
        <v>14.504406140133645</v>
      </c>
      <c r="N276" s="38">
        <f>'EMRAX 228 LV'!I1081+'Resume LV'!$N$290</f>
        <v>14.843022830311522</v>
      </c>
      <c r="O276" s="38">
        <f>'EMRAX 228 LV'!I1081+'Resume LV'!$O$290</f>
        <v>15.180667405302628</v>
      </c>
      <c r="P276" s="29">
        <f>'EMRAX 228 LV'!I1081+$P$290</f>
        <v>10.7051</v>
      </c>
    </row>
    <row r="277" spans="2:16" x14ac:dyDescent="0.3">
      <c r="B277" s="5">
        <v>23</v>
      </c>
      <c r="C277" s="24">
        <v>727.7</v>
      </c>
      <c r="D277" s="26">
        <v>34.049999999999997</v>
      </c>
      <c r="G277" s="39">
        <v>0.59250000000000003</v>
      </c>
      <c r="H277" s="40">
        <v>0.68655851680185409</v>
      </c>
      <c r="I277" s="38">
        <f>'EMRAX 228 LV'!I1082+'Resume LV'!$I$290</f>
        <v>12.740114395036798</v>
      </c>
      <c r="J277" s="38">
        <f>'EMRAX 228 LV'!I1082+'Resume LV'!$J$290</f>
        <v>13.082420528269406</v>
      </c>
      <c r="K277" s="38">
        <f>'EMRAX 228 LV'!I1082+'Resume LV'!$K$290</f>
        <v>13.42383489861432</v>
      </c>
      <c r="L277" s="38">
        <f>'EMRAX 228 LV'!I1082+'Resume LV'!$L$290</f>
        <v>13.764336861520803</v>
      </c>
      <c r="M277" s="38">
        <f>'EMRAX 228 LV'!I1082+'Resume LV'!$M$290</f>
        <v>14.103906140133644</v>
      </c>
      <c r="N277" s="38">
        <f>'EMRAX 228 LV'!I1082+'Resume LV'!$N$290</f>
        <v>14.442522830311521</v>
      </c>
      <c r="O277" s="38">
        <f>'EMRAX 228 LV'!I1082+'Resume LV'!$O$290</f>
        <v>14.780167405302628</v>
      </c>
      <c r="P277" s="29">
        <f>'EMRAX 228 LV'!I1082+$P$290</f>
        <v>10.304599999999999</v>
      </c>
    </row>
    <row r="278" spans="2:16" x14ac:dyDescent="0.3">
      <c r="B278" s="5">
        <v>30</v>
      </c>
      <c r="C278" s="24">
        <v>140.30000000000001</v>
      </c>
      <c r="D278" s="26">
        <v>26.56</v>
      </c>
      <c r="G278" s="39">
        <v>0.61819999999999997</v>
      </c>
      <c r="H278" s="40">
        <v>0.71633835457705675</v>
      </c>
      <c r="I278" s="38">
        <f>'EMRAX 228 LV'!I1083+'Resume LV'!$I$290</f>
        <v>12.361214395036798</v>
      </c>
      <c r="J278" s="38">
        <f>'EMRAX 228 LV'!I1083+'Resume LV'!$J$290</f>
        <v>12.703520528269406</v>
      </c>
      <c r="K278" s="38">
        <f>'EMRAX 228 LV'!I1083+'Resume LV'!$K$290</f>
        <v>13.04493489861432</v>
      </c>
      <c r="L278" s="38">
        <f>'EMRAX 228 LV'!I1083+'Resume LV'!$L$290</f>
        <v>13.385436861520803</v>
      </c>
      <c r="M278" s="38">
        <f>'EMRAX 228 LV'!I1083+'Resume LV'!$M$290</f>
        <v>13.725006140133644</v>
      </c>
      <c r="N278" s="38">
        <f>'EMRAX 228 LV'!I1083+'Resume LV'!$N$290</f>
        <v>14.063622830311521</v>
      </c>
      <c r="O278" s="38">
        <f>'EMRAX 228 LV'!I1083+'Resume LV'!$O$290</f>
        <v>14.401267405302628</v>
      </c>
      <c r="P278" s="29">
        <f>'EMRAX 228 LV'!I1083+$P$290</f>
        <v>9.9256999999999991</v>
      </c>
    </row>
    <row r="279" spans="2:16" x14ac:dyDescent="0.3">
      <c r="B279" s="5">
        <v>35</v>
      </c>
      <c r="C279" s="24">
        <v>-320.60000000000002</v>
      </c>
      <c r="D279" s="26">
        <v>-5.8620000000000001</v>
      </c>
      <c r="G279" s="39">
        <v>0.64400000000000002</v>
      </c>
      <c r="H279" s="40">
        <v>0.74623406720741603</v>
      </c>
      <c r="I279" s="38">
        <f>'EMRAX 228 LV'!I1084+'Resume LV'!$I$290</f>
        <v>12.000914395036798</v>
      </c>
      <c r="J279" s="38">
        <f>ATAN(35/(59.055*3.14*0.863))*(180/3.14)</f>
        <v>12.343220528269406</v>
      </c>
      <c r="K279" s="38">
        <f>'EMRAX 228 LV'!I1084+'Resume LV'!$K$290</f>
        <v>12.68463489861432</v>
      </c>
      <c r="L279" s="38">
        <f>'EMRAX 228 LV'!I1084+'Resume LV'!$L$290</f>
        <v>13.025136861520803</v>
      </c>
      <c r="M279" s="38">
        <f>'EMRAX 228 LV'!I1084+'Resume LV'!$M$290</f>
        <v>13.364706140133643</v>
      </c>
      <c r="N279" s="38">
        <f>'EMRAX 228 LV'!I1084+'Resume LV'!$N$290</f>
        <v>13.703322830311521</v>
      </c>
      <c r="O279" s="38">
        <f>'EMRAX 228 LV'!I1084+'Resume LV'!$O$290</f>
        <v>14.040967405302627</v>
      </c>
      <c r="P279" s="29">
        <f>'EMRAX 228 LV'!I1084+$P$290</f>
        <v>9.5653999999999986</v>
      </c>
    </row>
    <row r="280" spans="2:16" x14ac:dyDescent="0.3">
      <c r="B280" s="23">
        <v>42</v>
      </c>
      <c r="C280" s="25">
        <v>-1025</v>
      </c>
      <c r="D280" s="27">
        <v>-13.88</v>
      </c>
      <c r="G280" s="39">
        <v>0.66969999999999996</v>
      </c>
      <c r="H280" s="40">
        <v>0.77601390498261869</v>
      </c>
      <c r="I280" s="38">
        <f>'EMRAX 228 LV'!I1085+'Resume LV'!$I$290</f>
        <v>11.656814395036799</v>
      </c>
      <c r="J280" s="38">
        <f>'EMRAX 228 LV'!I1085+'Resume LV'!$J$290</f>
        <v>11.999120528269406</v>
      </c>
      <c r="K280" s="38">
        <f>'EMRAX 228 LV'!I1085+'Resume LV'!$K$290</f>
        <v>12.340534898614321</v>
      </c>
      <c r="L280" s="38">
        <f>'EMRAX 228 LV'!I1085+'Resume LV'!$L$290</f>
        <v>12.681036861520804</v>
      </c>
      <c r="M280" s="38">
        <f>'EMRAX 228 LV'!I1085+'Resume LV'!$M$290</f>
        <v>13.020606140133644</v>
      </c>
      <c r="N280" s="38">
        <f>'EMRAX 228 LV'!I1085+'Resume LV'!$N$290</f>
        <v>13.359222830311522</v>
      </c>
      <c r="O280" s="38">
        <f>'EMRAX 228 LV'!I1085+'Resume LV'!$O$290</f>
        <v>13.696867405302628</v>
      </c>
      <c r="P280" s="29">
        <f>'EMRAX 228 LV'!I1085+$P$290</f>
        <v>9.2212999999999994</v>
      </c>
    </row>
    <row r="281" spans="2:16" x14ac:dyDescent="0.3">
      <c r="G281" s="39">
        <v>0.69550000000000001</v>
      </c>
      <c r="H281" s="40">
        <v>0.80590961761297797</v>
      </c>
      <c r="I281" s="38">
        <f>'EMRAX 228 LV'!I1086+'Resume LV'!$I$290</f>
        <v>11.326614395036799</v>
      </c>
      <c r="J281" s="38">
        <f>'EMRAX 228 LV'!I1086+'Resume LV'!$J$290</f>
        <v>11.668920528269407</v>
      </c>
      <c r="K281" s="38">
        <f>'EMRAX 228 LV'!I1086+'Resume LV'!$K$290</f>
        <v>12.010334898614321</v>
      </c>
      <c r="L281" s="38">
        <f>'EMRAX 228 LV'!I1086+'Resume LV'!$L$290</f>
        <v>12.350836861520804</v>
      </c>
      <c r="M281" s="38">
        <f>'EMRAX 228 LV'!I1086+'Resume LV'!$M$290</f>
        <v>12.690406140133645</v>
      </c>
      <c r="N281" s="38">
        <f>'EMRAX 228 LV'!I1086+'Resume LV'!$N$290</f>
        <v>13.029022830311522</v>
      </c>
      <c r="O281" s="38">
        <f>'EMRAX 228 LV'!I1086+'Resume LV'!$O$290</f>
        <v>13.366667405302628</v>
      </c>
      <c r="P281" s="29">
        <f>'EMRAX 228 LV'!I1086+$P$290</f>
        <v>8.8910999999999998</v>
      </c>
    </row>
    <row r="282" spans="2:16" x14ac:dyDescent="0.3">
      <c r="G282" s="39">
        <v>0.72130000000000005</v>
      </c>
      <c r="H282" s="40">
        <v>0.83580533024333725</v>
      </c>
      <c r="I282" s="38">
        <f>'EMRAX 228 LV'!I1087+'Resume LV'!$I$290</f>
        <v>11.008414395036798</v>
      </c>
      <c r="J282" s="38">
        <f>'EMRAX 228 LV'!I1087+'Resume LV'!$J$290</f>
        <v>11.350720528269406</v>
      </c>
      <c r="K282" s="38">
        <f>'EMRAX 228 LV'!I1087+'Resume LV'!$K$290</f>
        <v>11.69213489861432</v>
      </c>
      <c r="L282" s="38">
        <f>'EMRAX 228 LV'!I1087+'Resume LV'!$L$290</f>
        <v>12.032636861520803</v>
      </c>
      <c r="M282" s="38">
        <f>'EMRAX 228 LV'!I1087+'Resume LV'!$M$290</f>
        <v>12.372206140133644</v>
      </c>
      <c r="N282" s="38">
        <f>'EMRAX 228 LV'!I1087+'Resume LV'!$N$290</f>
        <v>12.710822830311521</v>
      </c>
      <c r="O282" s="38">
        <f>'EMRAX 228 LV'!I1087+'Resume LV'!$O$290</f>
        <v>13.048467405302627</v>
      </c>
      <c r="P282" s="29">
        <f>'EMRAX 228 LV'!I1087+$P$290</f>
        <v>8.5728999999999989</v>
      </c>
    </row>
    <row r="283" spans="2:16" x14ac:dyDescent="0.3">
      <c r="G283" s="39">
        <v>0.747</v>
      </c>
      <c r="H283" s="40">
        <v>0.86558516801854002</v>
      </c>
      <c r="I283" s="38">
        <f>'EMRAX 228 LV'!I1088+'Resume LV'!$I$290</f>
        <v>10.700514395036798</v>
      </c>
      <c r="J283" s="38">
        <f>'EMRAX 228 LV'!I1088+'Resume LV'!$J$290</f>
        <v>11.042820528269406</v>
      </c>
      <c r="K283" s="38">
        <f>'EMRAX 228 LV'!I1088+'Resume LV'!$K$290</f>
        <v>11.38423489861432</v>
      </c>
      <c r="L283" s="38">
        <f>'EMRAX 228 LV'!I1088+'Resume LV'!$L$290</f>
        <v>11.724736861520803</v>
      </c>
      <c r="M283" s="38">
        <f>'EMRAX 228 LV'!I1088+'Resume LV'!$M$290</f>
        <v>12.064306140133645</v>
      </c>
      <c r="N283" s="38">
        <f>'EMRAX 228 LV'!I1088+'Resume LV'!$N$290</f>
        <v>12.402922830311521</v>
      </c>
      <c r="O283" s="38">
        <f>'EMRAX 228 LV'!I1088+'Resume LV'!$O$290</f>
        <v>12.740567405302627</v>
      </c>
      <c r="P283" s="29">
        <f>'EMRAX 228 LV'!I1088+$P$290</f>
        <v>8.2650000000000006</v>
      </c>
    </row>
    <row r="284" spans="2:16" x14ac:dyDescent="0.3">
      <c r="G284" s="39">
        <v>0.77280000000000004</v>
      </c>
      <c r="H284" s="40">
        <v>0.8954808806488993</v>
      </c>
      <c r="I284" s="38">
        <f>'EMRAX 228 LV'!I1089+'Resume LV'!$I$290</f>
        <v>10.401314395036799</v>
      </c>
      <c r="J284" s="38">
        <f>'EMRAX 228 LV'!I1089+'Resume LV'!$J$290</f>
        <v>10.743620528269407</v>
      </c>
      <c r="K284" s="38">
        <f>'EMRAX 228 LV'!I1089+'Resume LV'!$K$290</f>
        <v>11.085034898614321</v>
      </c>
      <c r="L284" s="38">
        <f>'EMRAX 228 LV'!I1089+'Resume LV'!$L$290</f>
        <v>11.425536861520804</v>
      </c>
      <c r="M284" s="38">
        <f>'EMRAX 228 LV'!I1089+'Resume LV'!$M$290</f>
        <v>11.765106140133643</v>
      </c>
      <c r="N284" s="38">
        <f>'EMRAX 228 LV'!I1089+'Resume LV'!$N$290</f>
        <v>12.103722830311522</v>
      </c>
      <c r="O284" s="38">
        <f>'EMRAX 228 LV'!I1089+'Resume LV'!$O$290</f>
        <v>12.441367405302628</v>
      </c>
      <c r="P284" s="29">
        <f>'EMRAX 228 LV'!I1089+$P$290</f>
        <v>7.9657999999999998</v>
      </c>
    </row>
    <row r="285" spans="2:16" x14ac:dyDescent="0.3">
      <c r="G285" s="39">
        <v>0.79859999999999998</v>
      </c>
      <c r="H285" s="40">
        <v>0.92537659327925836</v>
      </c>
      <c r="I285" s="38">
        <f>'EMRAX 228 LV'!I1090+'Resume LV'!$I$290</f>
        <v>10.109414395036799</v>
      </c>
      <c r="J285" s="38">
        <f>'EMRAX 228 LV'!I1090+'Resume LV'!$J$290</f>
        <v>10.451720528269407</v>
      </c>
      <c r="K285" s="38">
        <f>'EMRAX 228 LV'!I1090+'Resume LV'!$K$290</f>
        <v>10.793134898614321</v>
      </c>
      <c r="L285" s="38">
        <f>'EMRAX 228 LV'!I1090+'Resume LV'!$L$290</f>
        <v>11.133636861520804</v>
      </c>
      <c r="M285" s="38">
        <f>'EMRAX 228 LV'!I1090+'Resume LV'!$M$290</f>
        <v>11.473206140133644</v>
      </c>
      <c r="N285" s="38">
        <f>'EMRAX 228 LV'!I1090+'Resume LV'!$N$290</f>
        <v>11.811822830311522</v>
      </c>
      <c r="O285" s="38">
        <f>'EMRAX 228 LV'!I1090+'Resume LV'!$O$290</f>
        <v>12.149467405302628</v>
      </c>
      <c r="P285" s="29">
        <f>'EMRAX 228 LV'!I1090+$P$290</f>
        <v>7.6739000000000006</v>
      </c>
    </row>
    <row r="286" spans="2:16" x14ac:dyDescent="0.3">
      <c r="G286" s="39">
        <v>0.82440000000000002</v>
      </c>
      <c r="H286" s="40">
        <v>0.95527230590961765</v>
      </c>
      <c r="I286" s="38">
        <f>'EMRAX 228 LV'!I1091+'Resume LV'!$I$290</f>
        <v>9.8232143950367998</v>
      </c>
      <c r="J286" s="38">
        <f>'EMRAX 228 LV'!I1091+'Resume LV'!$J$290</f>
        <v>10.165520528269408</v>
      </c>
      <c r="K286" s="38">
        <f>'EMRAX 228 LV'!I1091+'Resume LV'!$K$290</f>
        <v>10.506934898614322</v>
      </c>
      <c r="L286" s="38">
        <f>'EMRAX 228 LV'!I1091+'Resume LV'!$L$290</f>
        <v>10.847436861520805</v>
      </c>
      <c r="M286" s="38">
        <f>'EMRAX 228 LV'!I1091+'Resume LV'!$M$290</f>
        <v>11.187006140133644</v>
      </c>
      <c r="N286" s="38">
        <f>'EMRAX 228 LV'!I1091+'Resume LV'!$N$290</f>
        <v>11.525622830311523</v>
      </c>
      <c r="O286" s="38">
        <f>'EMRAX 228 LV'!I1091+'Resume LV'!$O$290</f>
        <v>11.863267405302629</v>
      </c>
      <c r="P286" s="29">
        <f>'EMRAX 228 LV'!I1091+$P$290</f>
        <v>7.3877000000000006</v>
      </c>
    </row>
    <row r="287" spans="2:16" x14ac:dyDescent="0.3">
      <c r="G287" s="39">
        <v>0.85009999999999997</v>
      </c>
      <c r="H287" s="40">
        <v>0.98505214368482041</v>
      </c>
      <c r="I287" s="38">
        <f>'EMRAX 228 LV'!I1092+'Resume LV'!$I$290</f>
        <v>9.5413143950367996</v>
      </c>
      <c r="J287" s="38">
        <f>'EMRAX 228 LV'!I1092+'Resume LV'!$J$290</f>
        <v>9.8836205282694074</v>
      </c>
      <c r="K287" s="38">
        <f>'EMRAX 228 LV'!I1092+'Resume LV'!$K$290</f>
        <v>10.225034898614322</v>
      </c>
      <c r="L287" s="38">
        <f>'EMRAX 228 LV'!I1092+'Resume LV'!$L$290</f>
        <v>10.565536861520805</v>
      </c>
      <c r="M287" s="38">
        <f>'EMRAX 228 LV'!I1092+'Resume LV'!$M$290</f>
        <v>10.905106140133643</v>
      </c>
      <c r="N287" s="38">
        <f>'EMRAX 228 LV'!I1092+'Resume LV'!$N$290</f>
        <v>11.243722830311523</v>
      </c>
      <c r="O287" s="38">
        <f>'EMRAX 228 LV'!I1092+'Resume LV'!$O$290</f>
        <v>11.581367405302629</v>
      </c>
      <c r="P287" s="29">
        <f>'EMRAX 228 LV'!I1092+$P$290</f>
        <v>7.1058000000000003</v>
      </c>
    </row>
    <row r="288" spans="2:16" x14ac:dyDescent="0.3">
      <c r="G288" s="39">
        <v>0.86299999999999999</v>
      </c>
      <c r="H288" s="40">
        <v>1</v>
      </c>
      <c r="I288" s="38">
        <f>'EMRAX 228 LV'!I1093+'Resume LV'!$I$290</f>
        <v>9.4020143950367974</v>
      </c>
      <c r="J288" s="38">
        <f>'EMRAX 228 LV'!I1093+'Resume LV'!$J$290</f>
        <v>9.7443205282694052</v>
      </c>
      <c r="K288" s="38">
        <f>'EMRAX 228 LV'!I1093+'Resume LV'!$K$290</f>
        <v>10.085734898614319</v>
      </c>
      <c r="L288" s="38">
        <f>'EMRAX 228 LV'!I1093+'Resume LV'!$L$290</f>
        <v>10.426236861520803</v>
      </c>
      <c r="M288" s="38">
        <f>'EMRAX 228 LV'!I1093+'Resume LV'!$M$290</f>
        <v>10.765806140133645</v>
      </c>
      <c r="N288" s="38">
        <f>'EMRAX 228 LV'!I1093+'Resume LV'!$N$290</f>
        <v>11.10442283031152</v>
      </c>
      <c r="O288" s="38">
        <f>'EMRAX 228 LV'!I1093+'Resume LV'!$O$290</f>
        <v>11.442067405302627</v>
      </c>
      <c r="P288" s="29">
        <f>'EMRAX 228 LV'!I1093+$P$290</f>
        <v>6.9664999999999999</v>
      </c>
    </row>
    <row r="290" spans="1:36" ht="15" thickBot="1" x14ac:dyDescent="0.35">
      <c r="A290" s="3"/>
      <c r="B290" s="3"/>
      <c r="C290" s="3"/>
      <c r="D290" s="3"/>
      <c r="E290" s="3"/>
      <c r="F290" s="3"/>
      <c r="G290" s="31"/>
      <c r="H290" s="44" t="s">
        <v>124</v>
      </c>
      <c r="I290" s="41">
        <f>ATAN(34/(59.055*3.14*0.863))*(180/3.14)-'EMRAX 228 LV'!I1084</f>
        <v>2.7544143950367985</v>
      </c>
      <c r="J290" s="41">
        <f>J279-'EMRAX 228 LV'!I1084</f>
        <v>3.0967205282694064</v>
      </c>
      <c r="K290" s="42">
        <f>ATAN(36/(59.055*3.14*0.863))*(180/3.14)-'EMRAX 228 LV'!I1084</f>
        <v>3.4381348986143205</v>
      </c>
      <c r="L290" s="42">
        <f>ATAN(37/(59.055*3.14*0.863))*(180/3.14)-'EMRAX 228 LV'!I1084</f>
        <v>3.7786368615208037</v>
      </c>
      <c r="M290" s="43">
        <f>ATAN(38/(59.055*3.14*0.863))*(180/3.14)-'EMRAX 228 LV'!I1084</f>
        <v>4.1182061401336441</v>
      </c>
      <c r="N290" s="42">
        <f>ATAN(39/(59.055*3.14*G288))*(180/3.14)-'EMRAX 228 LV'!I1084</f>
        <v>4.4568228303115216</v>
      </c>
      <c r="O290" s="42">
        <f>ATAN(40/(59.055*3.14*G288))*(180/3.14)-'EMRAX 228 LV'!I1084</f>
        <v>4.7944674053026279</v>
      </c>
      <c r="P290" s="3">
        <v>0.31890000000000002</v>
      </c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</row>
    <row r="291" spans="1:36" ht="15" thickBot="1" x14ac:dyDescent="0.35"/>
    <row r="292" spans="1:36" ht="18" x14ac:dyDescent="0.35">
      <c r="A292" s="179" t="s">
        <v>110</v>
      </c>
      <c r="B292" s="179"/>
      <c r="C292" s="179"/>
      <c r="D292" s="179"/>
      <c r="E292" s="179"/>
      <c r="F292" s="179"/>
      <c r="G292" s="179"/>
    </row>
    <row r="294" spans="1:36" ht="15" thickBot="1" x14ac:dyDescent="0.35">
      <c r="I294" s="31"/>
      <c r="J294" s="31"/>
    </row>
    <row r="295" spans="1:36" x14ac:dyDescent="0.3">
      <c r="I295" s="32" t="s">
        <v>114</v>
      </c>
      <c r="J295" s="30">
        <v>0.8</v>
      </c>
    </row>
    <row r="296" spans="1:36" x14ac:dyDescent="0.3">
      <c r="I296" s="32" t="s">
        <v>69</v>
      </c>
      <c r="J296" s="20">
        <f>'EMRAX 228 LV'!L1100</f>
        <v>27.224626845778204</v>
      </c>
    </row>
    <row r="297" spans="1:36" ht="15" thickBot="1" x14ac:dyDescent="0.35">
      <c r="I297" s="33" t="s">
        <v>70</v>
      </c>
      <c r="J297" s="34">
        <f>'EMRAX 228 LV'!M1100</f>
        <v>0.69150690489657618</v>
      </c>
    </row>
    <row r="311" spans="2:4" x14ac:dyDescent="0.3">
      <c r="B311" s="181" t="s">
        <v>88</v>
      </c>
      <c r="C311" s="182" t="s">
        <v>111</v>
      </c>
      <c r="D311" s="183"/>
    </row>
    <row r="312" spans="2:4" x14ac:dyDescent="0.3">
      <c r="B312" s="181"/>
      <c r="C312" s="184" t="s">
        <v>112</v>
      </c>
      <c r="D312" s="185"/>
    </row>
    <row r="315" spans="2:4" x14ac:dyDescent="0.3">
      <c r="B315" s="178" t="s">
        <v>91</v>
      </c>
      <c r="C315" s="178"/>
      <c r="D315" s="178"/>
    </row>
    <row r="316" spans="2:4" x14ac:dyDescent="0.3">
      <c r="B316" s="15" t="s">
        <v>92</v>
      </c>
      <c r="C316" s="15" t="s">
        <v>93</v>
      </c>
      <c r="D316" s="15" t="s">
        <v>94</v>
      </c>
    </row>
    <row r="317" spans="2:4" x14ac:dyDescent="0.3">
      <c r="B317" s="5">
        <v>23</v>
      </c>
      <c r="C317" s="24">
        <v>757.1</v>
      </c>
      <c r="D317" s="26">
        <v>42.94</v>
      </c>
    </row>
    <row r="318" spans="2:4" x14ac:dyDescent="0.3">
      <c r="B318" s="5">
        <v>30</v>
      </c>
      <c r="C318" s="24">
        <v>239.1</v>
      </c>
      <c r="D318" s="26">
        <v>28.25</v>
      </c>
    </row>
    <row r="319" spans="2:4" x14ac:dyDescent="0.3">
      <c r="B319" s="5">
        <v>35</v>
      </c>
      <c r="C319" s="24">
        <v>-164.4</v>
      </c>
      <c r="D319" s="26">
        <v>15.16</v>
      </c>
    </row>
    <row r="320" spans="2:4" x14ac:dyDescent="0.3">
      <c r="B320" s="23">
        <v>42</v>
      </c>
      <c r="C320" s="25">
        <v>-777.9</v>
      </c>
      <c r="D320" s="27">
        <v>-7.2549999999999999</v>
      </c>
    </row>
  </sheetData>
  <mergeCells count="27">
    <mergeCell ref="A216:G216"/>
    <mergeCell ref="B235:B236"/>
    <mergeCell ref="C235:D235"/>
    <mergeCell ref="C236:D236"/>
    <mergeCell ref="B239:D239"/>
    <mergeCell ref="A178:G178"/>
    <mergeCell ref="B197:B198"/>
    <mergeCell ref="C197:D197"/>
    <mergeCell ref="C198:D198"/>
    <mergeCell ref="B201:D201"/>
    <mergeCell ref="A3:G3"/>
    <mergeCell ref="A158:G158"/>
    <mergeCell ref="A39:G39"/>
    <mergeCell ref="A77:G77"/>
    <mergeCell ref="A98:G98"/>
    <mergeCell ref="A121:G121"/>
    <mergeCell ref="A140:G140"/>
    <mergeCell ref="A253:G253"/>
    <mergeCell ref="B271:B272"/>
    <mergeCell ref="C271:D271"/>
    <mergeCell ref="C272:D272"/>
    <mergeCell ref="B275:D275"/>
    <mergeCell ref="A292:G292"/>
    <mergeCell ref="B311:B312"/>
    <mergeCell ref="C311:D311"/>
    <mergeCell ref="C312:D312"/>
    <mergeCell ref="B315:D315"/>
  </mergeCells>
  <pageMargins left="0.7" right="0.7" top="0.75" bottom="0.75" header="0.3" footer="0.3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97B1E-2E4C-49F1-B7B6-CFD292F25A7D}">
  <dimension ref="A1:AS253"/>
  <sheetViews>
    <sheetView topLeftCell="A41" workbookViewId="0">
      <selection activeCell="A235" sqref="A235:G235"/>
    </sheetView>
  </sheetViews>
  <sheetFormatPr defaultRowHeight="14.4" x14ac:dyDescent="0.3"/>
  <cols>
    <col min="13" max="13" width="9.33203125" bestFit="1" customWidth="1"/>
  </cols>
  <sheetData>
    <row r="1" spans="1:14" x14ac:dyDescent="0.3">
      <c r="A1" s="199" t="s">
        <v>2</v>
      </c>
      <c r="B1" s="199"/>
      <c r="C1" s="199"/>
      <c r="D1" s="199"/>
      <c r="E1" s="199"/>
      <c r="F1" s="199"/>
      <c r="G1" s="199"/>
    </row>
    <row r="2" spans="1:14" x14ac:dyDescent="0.3">
      <c r="I2" s="7"/>
      <c r="J2" s="1" t="s">
        <v>52</v>
      </c>
      <c r="K2" s="1" t="s">
        <v>53</v>
      </c>
      <c r="L2" s="1" t="s">
        <v>54</v>
      </c>
      <c r="M2" s="1" t="s">
        <v>55</v>
      </c>
      <c r="N2" t="s">
        <v>56</v>
      </c>
    </row>
    <row r="3" spans="1:14" x14ac:dyDescent="0.3">
      <c r="J3">
        <v>0.10290000000000001</v>
      </c>
      <c r="K3">
        <v>0.29833999999999999</v>
      </c>
      <c r="L3">
        <v>25.549600000000002</v>
      </c>
      <c r="M3">
        <f>J3/$J$33</f>
        <v>0.11909722222222223</v>
      </c>
      <c r="N3">
        <f>0.75*PI()*J33*2*TAN(L26*PI()/180)*39.37</f>
        <v>12.35598825943733</v>
      </c>
    </row>
    <row r="4" spans="1:14" x14ac:dyDescent="0.3">
      <c r="J4">
        <v>0.12870000000000001</v>
      </c>
      <c r="K4">
        <v>0.24412</v>
      </c>
      <c r="L4">
        <v>21.6052</v>
      </c>
      <c r="M4">
        <f t="shared" ref="M4:M33" si="0">J4/$J$33</f>
        <v>0.14895833333333333</v>
      </c>
    </row>
    <row r="5" spans="1:14" x14ac:dyDescent="0.3">
      <c r="J5">
        <v>0.1545</v>
      </c>
      <c r="K5">
        <v>0.20699999999999999</v>
      </c>
      <c r="L5">
        <v>18.840699999999998</v>
      </c>
      <c r="M5">
        <f t="shared" si="0"/>
        <v>0.17881944444444445</v>
      </c>
    </row>
    <row r="6" spans="1:14" x14ac:dyDescent="0.3">
      <c r="J6">
        <v>0.18029999999999999</v>
      </c>
      <c r="K6">
        <v>0.18009</v>
      </c>
      <c r="L6">
        <v>16.783100000000001</v>
      </c>
      <c r="M6">
        <f t="shared" si="0"/>
        <v>0.20868055555555554</v>
      </c>
    </row>
    <row r="7" spans="1:14" x14ac:dyDescent="0.3">
      <c r="J7">
        <v>0.20610000000000001</v>
      </c>
      <c r="K7">
        <v>0.15972</v>
      </c>
      <c r="L7">
        <v>15.1774</v>
      </c>
      <c r="M7">
        <f t="shared" si="0"/>
        <v>0.23854166666666668</v>
      </c>
    </row>
    <row r="8" spans="1:14" x14ac:dyDescent="0.3">
      <c r="J8">
        <v>0.2319</v>
      </c>
      <c r="K8">
        <v>0.14380000000000001</v>
      </c>
      <c r="L8">
        <v>13.8751</v>
      </c>
      <c r="M8">
        <f t="shared" si="0"/>
        <v>0.26840277777777777</v>
      </c>
    </row>
    <row r="9" spans="1:14" x14ac:dyDescent="0.3">
      <c r="I9" s="2"/>
      <c r="J9">
        <v>0.25769999999999998</v>
      </c>
      <c r="K9">
        <v>0.13103000000000001</v>
      </c>
      <c r="L9">
        <v>12.784000000000001</v>
      </c>
      <c r="M9">
        <f t="shared" si="0"/>
        <v>0.29826388888888888</v>
      </c>
    </row>
    <row r="10" spans="1:14" x14ac:dyDescent="0.3">
      <c r="J10">
        <v>0.28349999999999997</v>
      </c>
      <c r="K10">
        <v>0.12057</v>
      </c>
      <c r="L10">
        <v>11.843999999999999</v>
      </c>
      <c r="M10">
        <f t="shared" si="0"/>
        <v>0.328125</v>
      </c>
    </row>
    <row r="11" spans="1:14" x14ac:dyDescent="0.3">
      <c r="J11">
        <v>0.30930000000000002</v>
      </c>
      <c r="K11">
        <v>0.11185</v>
      </c>
      <c r="L11">
        <v>11.0136</v>
      </c>
      <c r="M11">
        <f t="shared" si="0"/>
        <v>0.35798611111111112</v>
      </c>
    </row>
    <row r="12" spans="1:14" x14ac:dyDescent="0.3">
      <c r="J12">
        <v>0.33510000000000001</v>
      </c>
      <c r="K12">
        <v>0.10449</v>
      </c>
      <c r="L12">
        <v>10.263400000000001</v>
      </c>
      <c r="M12">
        <f t="shared" si="0"/>
        <v>0.38784722222222223</v>
      </c>
    </row>
    <row r="13" spans="1:14" x14ac:dyDescent="0.3">
      <c r="J13">
        <v>0.3609</v>
      </c>
      <c r="K13" s="4">
        <v>9.8193000000000003E-2</v>
      </c>
      <c r="L13">
        <v>9.5709</v>
      </c>
      <c r="M13">
        <f t="shared" si="0"/>
        <v>0.41770833333333335</v>
      </c>
    </row>
    <row r="14" spans="1:14" x14ac:dyDescent="0.3">
      <c r="J14">
        <v>0.38669999999999999</v>
      </c>
      <c r="K14" s="4">
        <v>9.2753000000000002E-2</v>
      </c>
      <c r="L14">
        <v>8.9182000000000006</v>
      </c>
      <c r="M14">
        <f t="shared" si="0"/>
        <v>0.44756944444444441</v>
      </c>
    </row>
    <row r="15" spans="1:14" x14ac:dyDescent="0.3">
      <c r="J15">
        <v>0.41249999999999998</v>
      </c>
      <c r="K15" s="4">
        <v>8.8012000000000007E-2</v>
      </c>
      <c r="L15">
        <v>8.2896999999999998</v>
      </c>
      <c r="M15">
        <f t="shared" si="0"/>
        <v>0.47743055555555552</v>
      </c>
    </row>
    <row r="16" spans="1:14" x14ac:dyDescent="0.3">
      <c r="J16">
        <v>0.43830000000000002</v>
      </c>
      <c r="K16" s="4">
        <v>8.3847000000000005E-2</v>
      </c>
      <c r="L16">
        <v>7.6696999999999997</v>
      </c>
      <c r="M16">
        <f t="shared" si="0"/>
        <v>0.5072916666666667</v>
      </c>
    </row>
    <row r="17" spans="1:34" x14ac:dyDescent="0.3">
      <c r="J17">
        <v>0.46410000000000001</v>
      </c>
      <c r="K17" s="4">
        <v>8.0165E-2</v>
      </c>
      <c r="L17">
        <v>7.04</v>
      </c>
      <c r="M17">
        <f t="shared" si="0"/>
        <v>0.53715277777777781</v>
      </c>
    </row>
    <row r="18" spans="1:34" x14ac:dyDescent="0.3">
      <c r="J18">
        <v>0.4899</v>
      </c>
      <c r="K18" s="4">
        <v>7.6888999999999999E-2</v>
      </c>
      <c r="L18">
        <v>6.3719999999999999</v>
      </c>
      <c r="M18">
        <f t="shared" si="0"/>
        <v>0.56701388888888893</v>
      </c>
    </row>
    <row r="19" spans="1:34" x14ac:dyDescent="0.3">
      <c r="J19">
        <v>0.51570000000000005</v>
      </c>
      <c r="K19" s="4">
        <v>7.3960999999999999E-2</v>
      </c>
      <c r="L19">
        <v>5.6253000000000002</v>
      </c>
      <c r="M19">
        <f t="shared" si="0"/>
        <v>0.59687500000000004</v>
      </c>
    </row>
    <row r="20" spans="1:34" x14ac:dyDescent="0.3">
      <c r="J20">
        <v>0.54149999999999998</v>
      </c>
      <c r="K20" s="4">
        <v>7.1329000000000004E-2</v>
      </c>
      <c r="L20">
        <v>5.4067999999999996</v>
      </c>
      <c r="M20">
        <f t="shared" si="0"/>
        <v>0.62673611111111105</v>
      </c>
      <c r="AD20" s="2"/>
    </row>
    <row r="21" spans="1:34" x14ac:dyDescent="0.3">
      <c r="J21">
        <v>0.56730000000000003</v>
      </c>
      <c r="K21" s="4">
        <v>6.8951999999999999E-2</v>
      </c>
      <c r="L21">
        <v>5.2065000000000001</v>
      </c>
      <c r="M21">
        <f t="shared" si="0"/>
        <v>0.65659722222222228</v>
      </c>
    </row>
    <row r="22" spans="1:34" x14ac:dyDescent="0.3">
      <c r="J22">
        <v>0.59309999999999996</v>
      </c>
      <c r="K22" s="4">
        <v>6.6794000000000006E-2</v>
      </c>
      <c r="L22">
        <v>5.0220000000000002</v>
      </c>
      <c r="M22">
        <f t="shared" si="0"/>
        <v>0.68645833333333328</v>
      </c>
    </row>
    <row r="23" spans="1:34" x14ac:dyDescent="0.3">
      <c r="J23">
        <v>0.61890000000000001</v>
      </c>
      <c r="K23" s="4">
        <v>6.4820000000000003E-2</v>
      </c>
      <c r="L23">
        <v>4.8514999999999997</v>
      </c>
      <c r="M23">
        <f t="shared" si="0"/>
        <v>0.71631944444444451</v>
      </c>
    </row>
    <row r="24" spans="1:34" x14ac:dyDescent="0.3">
      <c r="J24">
        <v>0.64470000000000005</v>
      </c>
      <c r="K24" s="4">
        <v>6.2992999999999993E-2</v>
      </c>
      <c r="L24">
        <v>4.6931000000000003</v>
      </c>
      <c r="M24">
        <f t="shared" si="0"/>
        <v>0.74618055555555562</v>
      </c>
    </row>
    <row r="25" spans="1:34" x14ac:dyDescent="0.3">
      <c r="J25">
        <v>0.67049999999999998</v>
      </c>
      <c r="K25" s="4">
        <v>6.1265E-2</v>
      </c>
      <c r="L25">
        <v>4.5456000000000003</v>
      </c>
      <c r="M25">
        <f t="shared" si="0"/>
        <v>0.77604166666666663</v>
      </c>
    </row>
    <row r="26" spans="1:34" x14ac:dyDescent="0.3">
      <c r="J26">
        <v>0.69630000000000003</v>
      </c>
      <c r="K26" s="4">
        <v>5.9568999999999997E-2</v>
      </c>
      <c r="L26">
        <v>4.4077999999999999</v>
      </c>
      <c r="M26">
        <f t="shared" si="0"/>
        <v>0.80590277777777786</v>
      </c>
    </row>
    <row r="27" spans="1:34" x14ac:dyDescent="0.3">
      <c r="J27">
        <v>0.72209999999999996</v>
      </c>
      <c r="K27" s="4">
        <v>5.7787999999999999E-2</v>
      </c>
      <c r="L27">
        <v>4.2785000000000002</v>
      </c>
      <c r="M27">
        <f t="shared" si="0"/>
        <v>0.83576388888888886</v>
      </c>
    </row>
    <row r="28" spans="1:34" x14ac:dyDescent="0.3">
      <c r="J28">
        <v>0.74790000000000001</v>
      </c>
      <c r="K28" s="4">
        <v>5.5717000000000003E-2</v>
      </c>
      <c r="L28">
        <v>4.1569000000000003</v>
      </c>
      <c r="M28">
        <f t="shared" si="0"/>
        <v>0.86562499999999998</v>
      </c>
    </row>
    <row r="29" spans="1:34" x14ac:dyDescent="0.3">
      <c r="A29" t="s">
        <v>59</v>
      </c>
      <c r="J29">
        <v>0.77370000000000005</v>
      </c>
      <c r="K29" s="4">
        <v>5.2963000000000003E-2</v>
      </c>
      <c r="L29">
        <v>4.0423</v>
      </c>
      <c r="M29">
        <f t="shared" si="0"/>
        <v>0.8954861111111112</v>
      </c>
    </row>
    <row r="30" spans="1:34" x14ac:dyDescent="0.3">
      <c r="J30">
        <v>0.79949999999999999</v>
      </c>
      <c r="K30" s="4">
        <v>4.8763000000000001E-2</v>
      </c>
      <c r="L30">
        <v>3.9339</v>
      </c>
      <c r="M30">
        <f t="shared" si="0"/>
        <v>0.92534722222222221</v>
      </c>
      <c r="AH30" s="2"/>
    </row>
    <row r="31" spans="1:34" x14ac:dyDescent="0.3">
      <c r="J31">
        <v>0.82530000000000003</v>
      </c>
      <c r="K31" s="4">
        <v>4.1500000000000002E-2</v>
      </c>
      <c r="L31">
        <v>3.8311999999999999</v>
      </c>
      <c r="M31">
        <f t="shared" si="0"/>
        <v>0.95520833333333344</v>
      </c>
    </row>
    <row r="32" spans="1:34" x14ac:dyDescent="0.3">
      <c r="J32">
        <v>0.85109999999999997</v>
      </c>
      <c r="K32" s="4">
        <v>2.6439000000000001E-2</v>
      </c>
      <c r="L32">
        <v>3.7336999999999998</v>
      </c>
      <c r="M32">
        <f t="shared" si="0"/>
        <v>0.98506944444444444</v>
      </c>
    </row>
    <row r="33" spans="1:39" x14ac:dyDescent="0.3">
      <c r="J33">
        <v>0.86399999999999999</v>
      </c>
      <c r="K33" s="4">
        <v>1.5984999999999999E-2</v>
      </c>
      <c r="L33">
        <v>3.6869000000000001</v>
      </c>
      <c r="M33">
        <f t="shared" si="0"/>
        <v>1</v>
      </c>
    </row>
    <row r="35" spans="1:39" ht="15" thickBot="1" x14ac:dyDescent="0.3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3"/>
      <c r="AM35" s="3"/>
    </row>
    <row r="36" spans="1:39" x14ac:dyDescent="0.3">
      <c r="A36" s="199" t="s">
        <v>13</v>
      </c>
      <c r="B36" s="199"/>
      <c r="C36" s="199"/>
      <c r="D36" s="199"/>
      <c r="E36" s="199"/>
      <c r="F36" s="199"/>
      <c r="G36" s="199"/>
    </row>
    <row r="37" spans="1:39" x14ac:dyDescent="0.3">
      <c r="A37" s="2"/>
      <c r="I37" s="7"/>
      <c r="J37" s="1" t="s">
        <v>52</v>
      </c>
      <c r="K37" s="1" t="s">
        <v>53</v>
      </c>
      <c r="L37" s="1" t="s">
        <v>54</v>
      </c>
      <c r="M37" s="1" t="s">
        <v>55</v>
      </c>
      <c r="N37" t="s">
        <v>56</v>
      </c>
    </row>
    <row r="38" spans="1:39" x14ac:dyDescent="0.3">
      <c r="J38" s="4">
        <v>6.9000000000000006E-2</v>
      </c>
      <c r="K38">
        <v>0.56415000000000004</v>
      </c>
      <c r="L38">
        <v>44.961100000000002</v>
      </c>
      <c r="M38" s="4">
        <f>J38/$J$68</f>
        <v>0.11500000000000002</v>
      </c>
      <c r="N38">
        <f>0.75*PI()*J68*2*TAN(L61*PI()/180)*39.37</f>
        <v>16.881077586889226</v>
      </c>
    </row>
    <row r="39" spans="1:39" x14ac:dyDescent="0.3">
      <c r="J39" s="4">
        <v>8.6999999999999994E-2</v>
      </c>
      <c r="K39">
        <v>0.48066999999999999</v>
      </c>
      <c r="L39">
        <v>38.5458</v>
      </c>
      <c r="M39" s="4">
        <f t="shared" ref="M39:M68" si="1">J39/$J$68</f>
        <v>0.14499999999999999</v>
      </c>
    </row>
    <row r="40" spans="1:39" x14ac:dyDescent="0.3">
      <c r="J40">
        <v>0.105</v>
      </c>
      <c r="K40">
        <v>0.41824</v>
      </c>
      <c r="L40">
        <v>33.713799999999999</v>
      </c>
      <c r="M40" s="4">
        <f t="shared" si="1"/>
        <v>0.17499999999999999</v>
      </c>
    </row>
    <row r="41" spans="1:39" x14ac:dyDescent="0.3">
      <c r="J41">
        <v>0.123</v>
      </c>
      <c r="K41">
        <v>0.37007000000000001</v>
      </c>
      <c r="L41">
        <v>29.9803</v>
      </c>
      <c r="M41" s="4">
        <f t="shared" si="1"/>
        <v>0.20500000000000002</v>
      </c>
    </row>
    <row r="42" spans="1:39" x14ac:dyDescent="0.3">
      <c r="J42">
        <v>0.14099999999999999</v>
      </c>
      <c r="K42">
        <v>0.33201999999999998</v>
      </c>
      <c r="L42">
        <v>27.021999999999998</v>
      </c>
      <c r="M42" s="4">
        <f t="shared" si="1"/>
        <v>0.23499999999999999</v>
      </c>
    </row>
    <row r="43" spans="1:39" x14ac:dyDescent="0.3">
      <c r="J43">
        <v>0.159</v>
      </c>
      <c r="K43">
        <v>0.30134</v>
      </c>
      <c r="L43">
        <v>24.623000000000001</v>
      </c>
      <c r="M43" s="4">
        <f t="shared" si="1"/>
        <v>0.26500000000000001</v>
      </c>
    </row>
    <row r="44" spans="1:39" x14ac:dyDescent="0.3">
      <c r="J44">
        <v>0.17699999999999999</v>
      </c>
      <c r="K44">
        <v>0.27617999999999998</v>
      </c>
      <c r="L44">
        <v>22.6371</v>
      </c>
      <c r="M44" s="4">
        <f t="shared" si="1"/>
        <v>0.29499999999999998</v>
      </c>
    </row>
    <row r="45" spans="1:39" x14ac:dyDescent="0.3">
      <c r="J45">
        <v>0.19500000000000001</v>
      </c>
      <c r="K45">
        <v>0.25522</v>
      </c>
      <c r="L45">
        <v>20.962599999999998</v>
      </c>
      <c r="M45" s="4">
        <f t="shared" si="1"/>
        <v>0.32500000000000001</v>
      </c>
    </row>
    <row r="46" spans="1:39" x14ac:dyDescent="0.3">
      <c r="J46">
        <v>0.21299999999999999</v>
      </c>
      <c r="K46">
        <v>0.23754</v>
      </c>
      <c r="L46">
        <v>19.527699999999999</v>
      </c>
      <c r="M46" s="4">
        <f t="shared" si="1"/>
        <v>0.35499999999999998</v>
      </c>
    </row>
    <row r="47" spans="1:39" x14ac:dyDescent="0.3">
      <c r="J47">
        <v>0.23100000000000001</v>
      </c>
      <c r="K47">
        <v>0.22245999999999999</v>
      </c>
      <c r="L47">
        <v>18.28</v>
      </c>
      <c r="M47" s="4">
        <f t="shared" si="1"/>
        <v>0.38500000000000001</v>
      </c>
    </row>
    <row r="48" spans="1:39" x14ac:dyDescent="0.3">
      <c r="J48">
        <v>0.249</v>
      </c>
      <c r="K48">
        <v>0.20946000000000001</v>
      </c>
      <c r="L48">
        <v>17.181000000000001</v>
      </c>
      <c r="M48" s="4">
        <f t="shared" si="1"/>
        <v>0.41500000000000004</v>
      </c>
    </row>
    <row r="49" spans="1:13" x14ac:dyDescent="0.3">
      <c r="J49">
        <v>0.26700000000000002</v>
      </c>
      <c r="K49">
        <v>0.19814999999999999</v>
      </c>
      <c r="L49">
        <v>16.2013</v>
      </c>
      <c r="M49" s="4">
        <f t="shared" si="1"/>
        <v>0.44500000000000006</v>
      </c>
    </row>
    <row r="50" spans="1:13" x14ac:dyDescent="0.3">
      <c r="J50">
        <v>0.28499999999999998</v>
      </c>
      <c r="K50">
        <v>0.18823999999999999</v>
      </c>
      <c r="L50">
        <v>15.3185</v>
      </c>
      <c r="M50" s="4">
        <f t="shared" si="1"/>
        <v>0.47499999999999998</v>
      </c>
    </row>
    <row r="51" spans="1:13" x14ac:dyDescent="0.3">
      <c r="J51">
        <v>0.30299999999999999</v>
      </c>
      <c r="K51">
        <v>0.17949999999999999</v>
      </c>
      <c r="L51">
        <v>14.514900000000001</v>
      </c>
      <c r="M51" s="4">
        <f t="shared" si="1"/>
        <v>0.505</v>
      </c>
    </row>
    <row r="52" spans="1:13" x14ac:dyDescent="0.3">
      <c r="J52">
        <v>0.32100000000000001</v>
      </c>
      <c r="K52">
        <v>0.17172999999999999</v>
      </c>
      <c r="L52">
        <v>13.7766</v>
      </c>
      <c r="M52" s="4">
        <f t="shared" si="1"/>
        <v>0.53500000000000003</v>
      </c>
    </row>
    <row r="53" spans="1:13" x14ac:dyDescent="0.3">
      <c r="J53">
        <v>0.33900000000000002</v>
      </c>
      <c r="K53">
        <v>0.16478999999999999</v>
      </c>
      <c r="L53">
        <v>13.0921</v>
      </c>
      <c r="M53" s="4">
        <f t="shared" si="1"/>
        <v>0.56500000000000006</v>
      </c>
    </row>
    <row r="54" spans="1:13" x14ac:dyDescent="0.3">
      <c r="J54">
        <v>0.35699999999999998</v>
      </c>
      <c r="K54">
        <v>0.15853999999999999</v>
      </c>
      <c r="L54">
        <v>12.452</v>
      </c>
      <c r="M54" s="4">
        <f t="shared" si="1"/>
        <v>0.59499999999999997</v>
      </c>
    </row>
    <row r="55" spans="1:13" x14ac:dyDescent="0.3">
      <c r="J55">
        <v>0.375</v>
      </c>
      <c r="K55">
        <v>0.15289</v>
      </c>
      <c r="L55">
        <v>11.8484</v>
      </c>
      <c r="M55" s="4">
        <f t="shared" si="1"/>
        <v>0.625</v>
      </c>
    </row>
    <row r="56" spans="1:13" x14ac:dyDescent="0.3">
      <c r="A56" t="s">
        <v>60</v>
      </c>
      <c r="J56">
        <v>0.39300000000000002</v>
      </c>
      <c r="K56">
        <v>0.14771999999999999</v>
      </c>
      <c r="L56">
        <v>11.2743</v>
      </c>
      <c r="M56" s="4">
        <f t="shared" si="1"/>
        <v>0.65500000000000003</v>
      </c>
    </row>
    <row r="57" spans="1:13" x14ac:dyDescent="0.3">
      <c r="J57">
        <v>0.41099999999999998</v>
      </c>
      <c r="K57">
        <v>0.14294000000000001</v>
      </c>
      <c r="L57">
        <v>10.7235</v>
      </c>
      <c r="M57" s="4">
        <f t="shared" si="1"/>
        <v>0.68499999999999994</v>
      </c>
    </row>
    <row r="58" spans="1:13" x14ac:dyDescent="0.3">
      <c r="J58">
        <v>0.42899999999999999</v>
      </c>
      <c r="K58">
        <v>0.13844999999999999</v>
      </c>
      <c r="L58">
        <v>10.1898</v>
      </c>
      <c r="M58" s="4">
        <f t="shared" si="1"/>
        <v>0.71499999999999997</v>
      </c>
    </row>
    <row r="59" spans="1:13" x14ac:dyDescent="0.3">
      <c r="J59">
        <v>0.44700000000000001</v>
      </c>
      <c r="K59">
        <v>0.13411999999999999</v>
      </c>
      <c r="L59">
        <v>9.6670999999999996</v>
      </c>
      <c r="M59" s="4">
        <f t="shared" si="1"/>
        <v>0.745</v>
      </c>
    </row>
    <row r="60" spans="1:13" x14ac:dyDescent="0.3">
      <c r="J60">
        <v>0.46500000000000002</v>
      </c>
      <c r="K60">
        <v>0.12981000000000001</v>
      </c>
      <c r="L60">
        <v>9.1479999999999997</v>
      </c>
      <c r="M60" s="4">
        <f t="shared" si="1"/>
        <v>0.77500000000000002</v>
      </c>
    </row>
    <row r="61" spans="1:13" x14ac:dyDescent="0.3">
      <c r="J61">
        <v>0.48299999999999998</v>
      </c>
      <c r="K61">
        <v>0.12529000000000001</v>
      </c>
      <c r="L61">
        <v>8.6232000000000006</v>
      </c>
      <c r="M61" s="4">
        <f t="shared" si="1"/>
        <v>0.80500000000000005</v>
      </c>
    </row>
    <row r="62" spans="1:13" x14ac:dyDescent="0.3">
      <c r="J62">
        <v>0.501</v>
      </c>
      <c r="K62">
        <v>0.12024</v>
      </c>
      <c r="L62">
        <v>8.0776000000000003</v>
      </c>
      <c r="M62" s="4">
        <f t="shared" si="1"/>
        <v>0.83500000000000008</v>
      </c>
    </row>
    <row r="63" spans="1:13" x14ac:dyDescent="0.3">
      <c r="J63">
        <v>0.51900000000000002</v>
      </c>
      <c r="K63">
        <v>0.11418</v>
      </c>
      <c r="L63">
        <v>7.5354000000000001</v>
      </c>
      <c r="M63" s="4">
        <f t="shared" si="1"/>
        <v>0.8650000000000001</v>
      </c>
    </row>
    <row r="64" spans="1:13" x14ac:dyDescent="0.3">
      <c r="E64" s="2"/>
      <c r="G64" s="2"/>
      <c r="J64">
        <v>0.53700000000000003</v>
      </c>
      <c r="K64">
        <v>0.10631</v>
      </c>
      <c r="L64">
        <v>7.3083999999999998</v>
      </c>
      <c r="M64" s="4">
        <f t="shared" si="1"/>
        <v>0.89500000000000013</v>
      </c>
    </row>
    <row r="65" spans="1:39" x14ac:dyDescent="0.3">
      <c r="J65">
        <v>0.55500000000000005</v>
      </c>
      <c r="K65" s="4">
        <v>9.5312999999999995E-2</v>
      </c>
      <c r="L65">
        <v>7.0949</v>
      </c>
      <c r="M65" s="4">
        <f t="shared" si="1"/>
        <v>0.92500000000000016</v>
      </c>
    </row>
    <row r="66" spans="1:39" x14ac:dyDescent="0.3">
      <c r="J66">
        <v>0.57299999999999995</v>
      </c>
      <c r="K66" s="4">
        <v>7.8587000000000004E-2</v>
      </c>
      <c r="L66">
        <v>6.8935000000000004</v>
      </c>
      <c r="M66" s="4">
        <f t="shared" si="1"/>
        <v>0.95499999999999996</v>
      </c>
    </row>
    <row r="67" spans="1:39" x14ac:dyDescent="0.3">
      <c r="J67">
        <v>0.59099999999999997</v>
      </c>
      <c r="K67" s="4">
        <v>4.8371999999999998E-2</v>
      </c>
      <c r="L67">
        <v>6.7032999999999996</v>
      </c>
      <c r="M67" s="4">
        <f t="shared" si="1"/>
        <v>0.98499999999999999</v>
      </c>
    </row>
    <row r="68" spans="1:39" x14ac:dyDescent="0.3">
      <c r="J68">
        <v>0.6</v>
      </c>
      <c r="K68" s="4">
        <v>2.8206999999999999E-2</v>
      </c>
      <c r="L68">
        <v>6.6123000000000003</v>
      </c>
      <c r="M68" s="4">
        <f t="shared" si="1"/>
        <v>1</v>
      </c>
    </row>
    <row r="71" spans="1:39" x14ac:dyDescent="0.3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</row>
    <row r="73" spans="1:39" x14ac:dyDescent="0.3">
      <c r="A73" s="200" t="s">
        <v>6</v>
      </c>
      <c r="B73" s="200"/>
      <c r="C73" s="200"/>
      <c r="D73" s="200"/>
      <c r="E73" s="200"/>
      <c r="H73" s="7"/>
    </row>
    <row r="76" spans="1:39" x14ac:dyDescent="0.3">
      <c r="I76" s="4"/>
    </row>
    <row r="77" spans="1:39" x14ac:dyDescent="0.3">
      <c r="I77" s="4"/>
    </row>
    <row r="78" spans="1:39" x14ac:dyDescent="0.3">
      <c r="G78" s="2"/>
    </row>
    <row r="97" spans="1:39" x14ac:dyDescent="0.3">
      <c r="AC97" s="2"/>
    </row>
    <row r="107" spans="1:39" x14ac:dyDescent="0.3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</row>
    <row r="108" spans="1:39" x14ac:dyDescent="0.3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</row>
    <row r="110" spans="1:39" ht="18" x14ac:dyDescent="0.3">
      <c r="A110" s="187" t="s">
        <v>15</v>
      </c>
      <c r="B110" s="187"/>
      <c r="C110" s="187"/>
      <c r="D110" s="187"/>
      <c r="E110" s="187"/>
      <c r="F110" s="187"/>
      <c r="G110" s="187"/>
      <c r="I110" s="7"/>
    </row>
    <row r="128" spans="42:42" x14ac:dyDescent="0.3">
      <c r="AP128" s="2"/>
    </row>
    <row r="130" spans="1:39" x14ac:dyDescent="0.3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</row>
    <row r="132" spans="1:39" ht="18" x14ac:dyDescent="0.3">
      <c r="A132" s="187" t="s">
        <v>18</v>
      </c>
      <c r="B132" s="187"/>
      <c r="C132" s="187"/>
      <c r="D132" s="187"/>
      <c r="E132" s="187"/>
      <c r="F132" s="187"/>
      <c r="G132" s="187"/>
      <c r="I132" s="7"/>
    </row>
    <row r="140" spans="1:39" x14ac:dyDescent="0.3">
      <c r="Y140" s="2"/>
    </row>
    <row r="149" spans="1:39" x14ac:dyDescent="0.3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</row>
    <row r="151" spans="1:39" ht="18" x14ac:dyDescent="0.3">
      <c r="A151" s="187" t="s">
        <v>21</v>
      </c>
      <c r="B151" s="187"/>
      <c r="C151" s="187"/>
      <c r="D151" s="187"/>
      <c r="E151" s="187"/>
      <c r="F151" s="187"/>
      <c r="G151" s="187"/>
      <c r="I151" s="7"/>
    </row>
    <row r="169" spans="1:39" x14ac:dyDescent="0.3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</row>
    <row r="171" spans="1:39" ht="18" x14ac:dyDescent="0.3">
      <c r="A171" s="187" t="s">
        <v>23</v>
      </c>
      <c r="B171" s="187"/>
      <c r="C171" s="187"/>
      <c r="D171" s="187"/>
      <c r="E171" s="187"/>
      <c r="F171" s="187"/>
      <c r="G171" s="187"/>
      <c r="I171" s="7"/>
    </row>
    <row r="173" spans="1:39" x14ac:dyDescent="0.3">
      <c r="I173" t="s">
        <v>125</v>
      </c>
    </row>
    <row r="188" spans="1:39" ht="15" thickBot="1" x14ac:dyDescent="0.35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</row>
    <row r="189" spans="1:39" ht="15" thickBot="1" x14ac:dyDescent="0.35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</row>
    <row r="191" spans="1:39" ht="15" thickBot="1" x14ac:dyDescent="0.35"/>
    <row r="192" spans="1:39" ht="18" x14ac:dyDescent="0.3">
      <c r="A192" s="187" t="s">
        <v>9</v>
      </c>
      <c r="B192" s="187"/>
      <c r="C192" s="187"/>
      <c r="D192" s="187"/>
      <c r="E192" s="187"/>
      <c r="F192" s="187"/>
      <c r="G192" s="187"/>
      <c r="H192" s="7"/>
    </row>
    <row r="193" spans="2:4" x14ac:dyDescent="0.3">
      <c r="B193" t="s">
        <v>64</v>
      </c>
    </row>
    <row r="198" spans="2:4" x14ac:dyDescent="0.3">
      <c r="D198" s="2"/>
    </row>
    <row r="211" spans="1:40" x14ac:dyDescent="0.3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</row>
    <row r="212" spans="1:40" ht="15" thickBot="1" x14ac:dyDescent="0.35"/>
    <row r="213" spans="1:40" ht="18" x14ac:dyDescent="0.3">
      <c r="A213" s="187" t="s">
        <v>11</v>
      </c>
      <c r="B213" s="187"/>
      <c r="C213" s="187"/>
      <c r="D213" s="187"/>
      <c r="E213" s="187"/>
      <c r="F213" s="187"/>
      <c r="G213" s="187"/>
      <c r="I213" s="7"/>
    </row>
    <row r="233" spans="1:45" x14ac:dyDescent="0.3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/>
      <c r="AL233" s="3"/>
      <c r="AM233" s="3"/>
      <c r="AN233" s="3"/>
      <c r="AO233" s="3"/>
      <c r="AP233" s="3"/>
      <c r="AQ233" s="3"/>
      <c r="AR233" s="3"/>
      <c r="AS233" s="3"/>
    </row>
    <row r="235" spans="1:45" ht="18" x14ac:dyDescent="0.3">
      <c r="A235" s="198" t="s">
        <v>26</v>
      </c>
      <c r="B235" s="198"/>
      <c r="C235" s="198"/>
      <c r="D235" s="198"/>
      <c r="E235" s="198"/>
      <c r="F235" s="198"/>
      <c r="G235" s="198"/>
    </row>
    <row r="237" spans="1:45" x14ac:dyDescent="0.3">
      <c r="H237" s="11"/>
    </row>
    <row r="249" spans="2:45" x14ac:dyDescent="0.3">
      <c r="I249" s="2"/>
    </row>
    <row r="253" spans="2:45" ht="15" thickBot="1" x14ac:dyDescent="0.35"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  <c r="AS253" s="3"/>
    </row>
  </sheetData>
  <mergeCells count="10">
    <mergeCell ref="A1:G1"/>
    <mergeCell ref="A36:G36"/>
    <mergeCell ref="A73:E73"/>
    <mergeCell ref="A110:G110"/>
    <mergeCell ref="A132:G132"/>
    <mergeCell ref="A213:G213"/>
    <mergeCell ref="A235:G235"/>
    <mergeCell ref="A151:G151"/>
    <mergeCell ref="A171:G171"/>
    <mergeCell ref="A192:G19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D2DA4D-69ED-4E0C-BC52-4973487C544C}">
  <dimension ref="A1:AS28"/>
  <sheetViews>
    <sheetView workbookViewId="0">
      <selection activeCell="M4" sqref="M4"/>
    </sheetView>
  </sheetViews>
  <sheetFormatPr defaultRowHeight="14.4" x14ac:dyDescent="0.3"/>
  <cols>
    <col min="13" max="13" width="9.33203125" bestFit="1" customWidth="1"/>
  </cols>
  <sheetData>
    <row r="1" spans="1:13" x14ac:dyDescent="0.3">
      <c r="I1" s="7"/>
      <c r="J1" s="1"/>
      <c r="K1" s="1"/>
      <c r="L1" s="1"/>
      <c r="M1" s="1"/>
    </row>
    <row r="4" spans="1:13" x14ac:dyDescent="0.3">
      <c r="M4" s="2"/>
    </row>
    <row r="8" spans="1:13" x14ac:dyDescent="0.3">
      <c r="I8" s="2"/>
    </row>
    <row r="9" spans="1:13" ht="15" thickBot="1" x14ac:dyDescent="0.35"/>
    <row r="10" spans="1:13" ht="18" x14ac:dyDescent="0.3">
      <c r="A10" s="198" t="s">
        <v>26</v>
      </c>
      <c r="B10" s="198"/>
      <c r="C10" s="198"/>
      <c r="D10" s="198"/>
      <c r="E10" s="198"/>
      <c r="F10" s="198"/>
      <c r="G10" s="198"/>
    </row>
    <row r="12" spans="1:13" x14ac:dyDescent="0.3">
      <c r="H12" s="11"/>
    </row>
    <row r="24" spans="2:45" x14ac:dyDescent="0.3">
      <c r="I24" s="2"/>
    </row>
    <row r="28" spans="2:45" ht="15" thickBot="1" x14ac:dyDescent="0.35"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</row>
  </sheetData>
  <mergeCells count="1">
    <mergeCell ref="A10:G10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D012B1-4F4B-4154-999E-BEB73C92FB3B}">
  <dimension ref="A1:KR171"/>
  <sheetViews>
    <sheetView tabSelected="1" topLeftCell="HF121" zoomScale="80" zoomScaleNormal="80" workbookViewId="0">
      <selection activeCell="IE140" sqref="IE140"/>
    </sheetView>
  </sheetViews>
  <sheetFormatPr defaultRowHeight="15" customHeight="1" x14ac:dyDescent="0.3"/>
  <cols>
    <col min="2" max="2" width="14.44140625" customWidth="1"/>
    <col min="3" max="3" width="10.44140625" bestFit="1" customWidth="1"/>
    <col min="6" max="6" width="17.5546875" customWidth="1"/>
    <col min="7" max="7" width="17.33203125" customWidth="1"/>
    <col min="8" max="8" width="14.88671875" customWidth="1"/>
    <col min="9" max="9" width="13.88671875" customWidth="1"/>
    <col min="15" max="15" width="8.88671875" style="48"/>
    <col min="17" max="17" width="13.33203125" customWidth="1"/>
    <col min="18" max="18" width="10.44140625" customWidth="1"/>
    <col min="23" max="23" width="18.109375" customWidth="1"/>
    <col min="24" max="24" width="19.6640625" customWidth="1"/>
    <col min="25" max="25" width="14.5546875" customWidth="1"/>
    <col min="26" max="26" width="14.88671875" customWidth="1"/>
    <col min="31" max="31" width="8.88671875" style="48"/>
    <col min="32" max="32" width="14.33203125" customWidth="1"/>
    <col min="37" max="37" width="18.109375" customWidth="1"/>
    <col min="38" max="38" width="17.6640625" customWidth="1"/>
    <col min="39" max="39" width="13.44140625" customWidth="1"/>
    <col min="40" max="40" width="15.6640625" customWidth="1"/>
    <col min="45" max="45" width="11.44140625" style="48" customWidth="1"/>
    <col min="46" max="46" width="13.6640625" customWidth="1"/>
    <col min="47" max="47" width="10.6640625" customWidth="1"/>
    <col min="48" max="48" width="9.5546875" customWidth="1"/>
    <col min="49" max="49" width="9" customWidth="1"/>
    <col min="50" max="50" width="8.6640625" customWidth="1"/>
    <col min="51" max="51" width="19.109375" customWidth="1"/>
    <col min="52" max="52" width="16.6640625" customWidth="1"/>
    <col min="53" max="53" width="17.33203125" customWidth="1"/>
    <col min="54" max="54" width="16.33203125" customWidth="1"/>
    <col min="55" max="58" width="9.6640625" customWidth="1"/>
    <col min="59" max="59" width="9.6640625" style="48" customWidth="1"/>
    <col min="60" max="60" width="13.109375" customWidth="1"/>
    <col min="61" max="65" width="9.6640625" customWidth="1"/>
    <col min="66" max="66" width="19.33203125" customWidth="1"/>
    <col min="67" max="67" width="18.33203125" customWidth="1"/>
    <col min="68" max="68" width="15.33203125" customWidth="1"/>
    <col min="69" max="69" width="13.44140625" customWidth="1"/>
    <col min="70" max="71" width="9.6640625" customWidth="1"/>
    <col min="72" max="73" width="8.44140625" customWidth="1"/>
    <col min="74" max="74" width="8.44140625" style="48" customWidth="1"/>
    <col min="75" max="75" width="13.5546875" customWidth="1"/>
    <col min="76" max="79" width="8.44140625" customWidth="1"/>
    <col min="80" max="80" width="15.33203125" customWidth="1"/>
    <col min="81" max="81" width="17.33203125" customWidth="1"/>
    <col min="82" max="82" width="16.88671875" customWidth="1"/>
    <col min="83" max="84" width="19.88671875" customWidth="1"/>
    <col min="85" max="85" width="19.88671875" style="48" customWidth="1"/>
    <col min="86" max="86" width="19.88671875" customWidth="1"/>
    <col min="87" max="87" width="12.88671875" customWidth="1"/>
    <col min="88" max="88" width="12.5546875" customWidth="1"/>
    <col min="89" max="90" width="12.33203125" customWidth="1"/>
    <col min="91" max="95" width="19.88671875" customWidth="1"/>
    <col min="96" max="96" width="19.88671875" style="48" customWidth="1"/>
    <col min="97" max="97" width="14.44140625" customWidth="1"/>
    <col min="98" max="98" width="12.33203125" customWidth="1"/>
    <col min="99" max="99" width="11.44140625" customWidth="1"/>
    <col min="100" max="100" width="12.6640625" customWidth="1"/>
    <col min="101" max="101" width="13.6640625" customWidth="1"/>
    <col min="102" max="102" width="18.33203125" customWidth="1"/>
    <col min="103" max="103" width="19.33203125" customWidth="1"/>
    <col min="104" max="104" width="18.5546875" customWidth="1"/>
    <col min="105" max="105" width="16.5546875" customWidth="1"/>
    <col min="106" max="108" width="13.6640625" customWidth="1"/>
    <col min="109" max="109" width="13.6640625" style="48" customWidth="1"/>
    <col min="110" max="111" width="13.6640625" customWidth="1"/>
    <col min="112" max="112" width="18.109375" customWidth="1"/>
    <col min="113" max="113" width="17.6640625" customWidth="1"/>
    <col min="114" max="115" width="13.6640625" customWidth="1"/>
    <col min="116" max="116" width="16.6640625" customWidth="1"/>
    <col min="117" max="117" width="17.109375" customWidth="1"/>
    <col min="118" max="118" width="13.6640625" customWidth="1"/>
    <col min="119" max="119" width="15.33203125" customWidth="1"/>
    <col min="120" max="121" width="13.6640625" customWidth="1"/>
    <col min="122" max="122" width="13.6640625" style="48" customWidth="1"/>
    <col min="123" max="127" width="13.6640625" customWidth="1"/>
    <col min="128" max="128" width="15.88671875" customWidth="1"/>
    <col min="129" max="129" width="15.6640625" customWidth="1"/>
    <col min="130" max="134" width="13.6640625" customWidth="1"/>
    <col min="135" max="135" width="13.6640625" style="48" customWidth="1"/>
    <col min="136" max="140" width="13.6640625" customWidth="1"/>
    <col min="141" max="141" width="19.6640625" customWidth="1"/>
    <col min="142" max="142" width="17.44140625" customWidth="1"/>
    <col min="143" max="144" width="13.6640625" customWidth="1"/>
    <col min="145" max="145" width="21.6640625" customWidth="1"/>
    <col min="146" max="146" width="13.6640625" style="48" customWidth="1"/>
    <col min="147" max="148" width="13.6640625" customWidth="1"/>
    <col min="149" max="149" width="16.6640625" customWidth="1"/>
    <col min="150" max="150" width="15.33203125" customWidth="1"/>
    <col min="151" max="158" width="13.6640625" customWidth="1"/>
    <col min="159" max="159" width="13.6640625" style="48" customWidth="1"/>
    <col min="160" max="168" width="13.6640625" customWidth="1"/>
    <col min="169" max="169" width="18.33203125" customWidth="1"/>
    <col min="170" max="170" width="18.33203125" style="48" customWidth="1"/>
    <col min="171" max="180" width="18.33203125" customWidth="1"/>
    <col min="181" max="181" width="8.88671875" style="48"/>
    <col min="182" max="182" width="24.6640625" customWidth="1"/>
    <col min="195" max="195" width="8.88671875" style="48"/>
    <col min="196" max="196" width="25.109375" customWidth="1"/>
    <col min="208" max="208" width="8.88671875" style="48"/>
    <col min="210" max="210" width="17.109375" customWidth="1"/>
    <col min="211" max="211" width="9.109375" bestFit="1" customWidth="1"/>
    <col min="222" max="222" width="8.88671875" style="48"/>
    <col min="223" max="223" width="13" bestFit="1" customWidth="1"/>
    <col min="238" max="238" width="8.88671875" style="48"/>
    <col min="239" max="239" width="13" bestFit="1" customWidth="1"/>
    <col min="254" max="254" width="8.88671875" style="48"/>
    <col min="255" max="255" width="13.44140625" bestFit="1" customWidth="1"/>
    <col min="266" max="266" width="12.109375" customWidth="1"/>
    <col min="267" max="267" width="11" customWidth="1"/>
    <col min="269" max="269" width="8.88671875" style="48"/>
    <col min="287" max="287" width="8.88671875" style="48"/>
  </cols>
  <sheetData>
    <row r="1" spans="1:274" ht="14.4" customHeight="1" x14ac:dyDescent="0.3">
      <c r="A1" s="240" t="s">
        <v>126</v>
      </c>
      <c r="B1" s="240"/>
      <c r="C1" s="240"/>
      <c r="D1" s="240"/>
      <c r="E1" s="240"/>
      <c r="F1" s="240"/>
      <c r="G1" s="240"/>
      <c r="H1" s="240"/>
      <c r="I1" s="240"/>
      <c r="J1" s="240"/>
      <c r="K1" s="240"/>
      <c r="L1" s="240"/>
      <c r="M1" s="240"/>
      <c r="N1" s="240"/>
      <c r="O1" s="240"/>
      <c r="P1" s="240"/>
      <c r="Q1" s="240"/>
      <c r="R1" s="240"/>
      <c r="S1" s="240"/>
      <c r="T1" s="240"/>
      <c r="U1" s="240"/>
      <c r="V1" s="240"/>
      <c r="W1" s="240"/>
      <c r="X1" s="240"/>
      <c r="Y1" s="240"/>
      <c r="Z1" s="240"/>
      <c r="AA1" s="240"/>
      <c r="AB1" s="240"/>
      <c r="AC1" s="240"/>
      <c r="AD1" s="240"/>
      <c r="AE1" s="240"/>
      <c r="AF1" s="240"/>
      <c r="AG1" s="240"/>
      <c r="AH1" s="240"/>
      <c r="AI1" s="240"/>
      <c r="AJ1" s="240"/>
      <c r="AK1" s="240"/>
      <c r="AL1" s="240"/>
      <c r="AM1" s="240"/>
      <c r="AN1" s="240"/>
    </row>
    <row r="2" spans="1:274" thickBot="1" x14ac:dyDescent="0.35">
      <c r="A2" s="240"/>
      <c r="B2" s="240"/>
      <c r="C2" s="240"/>
      <c r="D2" s="240"/>
      <c r="E2" s="240"/>
      <c r="F2" s="240"/>
      <c r="G2" s="240"/>
      <c r="H2" s="240"/>
      <c r="I2" s="240"/>
      <c r="J2" s="240"/>
      <c r="K2" s="240"/>
      <c r="L2" s="240"/>
      <c r="M2" s="240"/>
      <c r="N2" s="240"/>
      <c r="O2" s="240"/>
      <c r="P2" s="240"/>
      <c r="Q2" s="240"/>
      <c r="R2" s="240"/>
      <c r="S2" s="240"/>
      <c r="T2" s="240"/>
      <c r="U2" s="240"/>
      <c r="V2" s="240"/>
      <c r="W2" s="240"/>
      <c r="X2" s="240"/>
      <c r="Y2" s="240"/>
      <c r="Z2" s="240"/>
      <c r="AA2" s="240"/>
      <c r="AB2" s="240"/>
      <c r="AC2" s="240"/>
      <c r="AD2" s="240"/>
      <c r="AE2" s="240"/>
      <c r="AF2" s="240"/>
      <c r="AG2" s="240"/>
      <c r="AH2" s="240"/>
      <c r="AI2" s="240"/>
      <c r="AJ2" s="240"/>
      <c r="AK2" s="240"/>
      <c r="AL2" s="240"/>
      <c r="AM2" s="240"/>
      <c r="AN2" s="240"/>
    </row>
    <row r="3" spans="1:274" ht="15" customHeight="1" x14ac:dyDescent="0.3">
      <c r="A3" s="245" t="s">
        <v>127</v>
      </c>
      <c r="B3" s="246"/>
      <c r="C3" s="246"/>
      <c r="D3" s="121">
        <v>843</v>
      </c>
      <c r="E3" s="90" t="s">
        <v>128</v>
      </c>
      <c r="F3" s="111"/>
      <c r="G3" s="111"/>
      <c r="H3" s="111"/>
      <c r="I3" s="111"/>
      <c r="J3" s="111"/>
      <c r="K3" s="111"/>
      <c r="L3" s="111"/>
      <c r="M3" s="111"/>
      <c r="N3" s="111"/>
      <c r="O3" s="113"/>
      <c r="P3" s="111"/>
      <c r="Q3" s="111"/>
      <c r="R3" s="111"/>
      <c r="S3" s="111"/>
      <c r="T3" s="111"/>
      <c r="U3" s="111"/>
      <c r="V3" s="111"/>
      <c r="W3" s="111"/>
      <c r="X3" s="111"/>
      <c r="Y3" s="111"/>
      <c r="Z3" s="111"/>
      <c r="AA3" s="111"/>
      <c r="AB3" s="111"/>
      <c r="AC3" s="111"/>
      <c r="AD3" s="111"/>
      <c r="AE3" s="113"/>
      <c r="AF3" s="111"/>
      <c r="AG3" s="111"/>
      <c r="AH3" s="111"/>
      <c r="AI3" s="111"/>
      <c r="AJ3" s="111"/>
      <c r="AK3" s="111"/>
      <c r="AL3" s="111"/>
      <c r="AM3" s="111"/>
      <c r="AN3" s="111"/>
    </row>
    <row r="4" spans="1:274" ht="14.4" x14ac:dyDescent="0.3">
      <c r="A4" s="243" t="s">
        <v>129</v>
      </c>
      <c r="B4" s="244"/>
      <c r="C4" s="244"/>
      <c r="D4" s="120">
        <v>963</v>
      </c>
      <c r="E4" s="122" t="s">
        <v>128</v>
      </c>
    </row>
    <row r="5" spans="1:274" ht="14.4" x14ac:dyDescent="0.3">
      <c r="A5" s="243" t="s">
        <v>130</v>
      </c>
      <c r="B5" s="244"/>
      <c r="C5" s="244"/>
      <c r="D5" s="120">
        <v>893</v>
      </c>
      <c r="E5" s="122" t="s">
        <v>128</v>
      </c>
    </row>
    <row r="6" spans="1:274" thickBot="1" x14ac:dyDescent="0.35">
      <c r="A6" s="230" t="s">
        <v>131</v>
      </c>
      <c r="B6" s="231"/>
      <c r="C6" s="231"/>
      <c r="D6" s="123">
        <v>4</v>
      </c>
      <c r="E6" s="124"/>
    </row>
    <row r="7" spans="1:274" ht="21" x14ac:dyDescent="0.4">
      <c r="A7" s="157" t="s">
        <v>132</v>
      </c>
      <c r="B7" s="157"/>
      <c r="C7" s="232"/>
      <c r="D7" s="138">
        <v>870</v>
      </c>
      <c r="E7" t="s">
        <v>128</v>
      </c>
      <c r="DG7" s="241" t="s">
        <v>133</v>
      </c>
      <c r="DH7" s="241"/>
      <c r="DI7" s="241"/>
      <c r="DJ7" s="241"/>
      <c r="DK7" s="241"/>
      <c r="DL7" s="108"/>
      <c r="DM7" s="108"/>
      <c r="DN7" s="108"/>
      <c r="DO7" s="108"/>
      <c r="DP7" s="108"/>
      <c r="DQ7" s="108"/>
      <c r="DR7" s="109"/>
      <c r="DS7" s="233" t="s">
        <v>134</v>
      </c>
      <c r="DT7" s="233"/>
      <c r="DU7" s="233"/>
      <c r="DV7" s="233"/>
      <c r="DW7" s="233"/>
      <c r="DX7" s="108"/>
      <c r="DY7" s="108"/>
      <c r="DZ7" s="108"/>
      <c r="EA7" s="108"/>
      <c r="EB7" s="108"/>
      <c r="EC7" s="108"/>
      <c r="ED7" s="108"/>
      <c r="EE7" s="109"/>
      <c r="EF7" s="241" t="s">
        <v>135</v>
      </c>
      <c r="EG7" s="241"/>
      <c r="EH7" s="241"/>
      <c r="EI7" s="241"/>
      <c r="EJ7" s="241"/>
      <c r="EK7" s="108"/>
      <c r="EL7" s="108"/>
      <c r="EM7" s="108"/>
      <c r="EN7" s="108"/>
      <c r="EO7" s="108"/>
      <c r="EP7" s="109"/>
      <c r="EQ7" s="242" t="s">
        <v>136</v>
      </c>
      <c r="ER7" s="242"/>
      <c r="ES7" s="242"/>
      <c r="ET7" s="242"/>
      <c r="EU7" s="242"/>
      <c r="EV7" s="108"/>
      <c r="EW7" s="108"/>
      <c r="EX7" s="108"/>
      <c r="EY7" s="108"/>
      <c r="EZ7" s="108"/>
      <c r="FA7" s="108"/>
      <c r="FB7" s="108"/>
      <c r="FC7" s="109"/>
      <c r="FD7" s="242" t="s">
        <v>137</v>
      </c>
      <c r="FE7" s="242"/>
      <c r="FF7" s="242"/>
      <c r="FG7" s="242"/>
      <c r="FH7" s="242"/>
      <c r="FI7" s="108"/>
      <c r="FJ7" s="108"/>
      <c r="FK7" s="108"/>
      <c r="FL7" s="108"/>
      <c r="FN7" s="247" t="s">
        <v>138</v>
      </c>
      <c r="FO7" s="241"/>
      <c r="FP7" s="241"/>
      <c r="FQ7" s="241"/>
      <c r="FR7" s="241"/>
    </row>
    <row r="8" spans="1:274" ht="21" x14ac:dyDescent="0.4">
      <c r="B8" s="233" t="s">
        <v>139</v>
      </c>
      <c r="C8" s="233"/>
      <c r="D8" s="233"/>
      <c r="E8" s="233"/>
      <c r="F8" s="233"/>
      <c r="Q8" s="233" t="s">
        <v>140</v>
      </c>
      <c r="R8" s="233"/>
      <c r="S8" s="233"/>
      <c r="T8" s="233"/>
      <c r="U8" s="233"/>
      <c r="AF8" s="233" t="s">
        <v>141</v>
      </c>
      <c r="AG8" s="233"/>
      <c r="AH8" s="233"/>
      <c r="AI8" s="233"/>
      <c r="AJ8" s="233"/>
      <c r="AT8" s="233" t="s">
        <v>142</v>
      </c>
      <c r="AU8" s="233"/>
      <c r="AV8" s="233"/>
      <c r="AW8" s="233"/>
      <c r="AX8" s="233"/>
      <c r="BH8" s="233" t="s">
        <v>143</v>
      </c>
      <c r="BI8" s="233"/>
      <c r="BJ8" s="233"/>
      <c r="BK8" s="233"/>
      <c r="BL8" s="233"/>
      <c r="BW8" s="233" t="s">
        <v>144</v>
      </c>
      <c r="BX8" s="233"/>
      <c r="BY8" s="233"/>
      <c r="BZ8" s="233"/>
      <c r="CA8" s="233"/>
      <c r="CH8" s="233" t="s">
        <v>145</v>
      </c>
      <c r="CI8" s="233"/>
      <c r="CJ8" s="233"/>
      <c r="CK8" s="233"/>
      <c r="CL8" s="233"/>
      <c r="CM8" s="108"/>
      <c r="CN8" s="108"/>
      <c r="CO8" s="108"/>
      <c r="CP8" s="108"/>
      <c r="CQ8" s="108"/>
      <c r="CR8" s="109"/>
      <c r="CS8" s="233" t="s">
        <v>146</v>
      </c>
      <c r="CT8" s="233"/>
      <c r="CU8" s="233"/>
      <c r="CV8" s="233"/>
      <c r="CW8" s="233"/>
      <c r="CX8" s="108"/>
      <c r="CY8" s="108"/>
      <c r="CZ8" s="108"/>
      <c r="DA8" s="108"/>
      <c r="DB8" s="108"/>
      <c r="DC8" s="108"/>
      <c r="DD8" s="108"/>
      <c r="DE8" s="109"/>
      <c r="DF8" s="108"/>
      <c r="DG8" t="s">
        <v>147</v>
      </c>
      <c r="DH8" t="s">
        <v>148</v>
      </c>
      <c r="DI8" t="s">
        <v>54</v>
      </c>
      <c r="DJ8" t="s">
        <v>149</v>
      </c>
      <c r="DK8" t="s">
        <v>150</v>
      </c>
      <c r="DS8" t="s">
        <v>147</v>
      </c>
      <c r="DT8" t="s">
        <v>148</v>
      </c>
      <c r="DU8" t="s">
        <v>54</v>
      </c>
      <c r="DV8" t="s">
        <v>149</v>
      </c>
      <c r="DW8" t="s">
        <v>150</v>
      </c>
      <c r="EF8" t="s">
        <v>147</v>
      </c>
      <c r="EG8" t="s">
        <v>148</v>
      </c>
      <c r="EH8" t="s">
        <v>54</v>
      </c>
      <c r="EI8" t="s">
        <v>149</v>
      </c>
      <c r="EJ8" t="s">
        <v>150</v>
      </c>
      <c r="EQ8" s="1" t="s">
        <v>147</v>
      </c>
      <c r="ER8" s="1" t="s">
        <v>148</v>
      </c>
      <c r="ES8" t="s">
        <v>54</v>
      </c>
      <c r="ET8" t="s">
        <v>149</v>
      </c>
      <c r="EU8" t="s">
        <v>150</v>
      </c>
      <c r="FD8" t="s">
        <v>147</v>
      </c>
      <c r="FE8" t="s">
        <v>148</v>
      </c>
      <c r="FF8" t="s">
        <v>54</v>
      </c>
      <c r="FG8" t="s">
        <v>149</v>
      </c>
      <c r="FH8" t="s">
        <v>150</v>
      </c>
      <c r="FN8" s="48" t="s">
        <v>147</v>
      </c>
      <c r="FO8" t="s">
        <v>148</v>
      </c>
      <c r="FP8" t="s">
        <v>54</v>
      </c>
      <c r="FQ8" t="s">
        <v>149</v>
      </c>
      <c r="FR8" t="s">
        <v>150</v>
      </c>
      <c r="FZ8" s="233" t="s">
        <v>151</v>
      </c>
      <c r="GA8" s="233"/>
      <c r="GB8" s="233"/>
      <c r="GC8" s="233"/>
      <c r="GD8" s="233"/>
      <c r="GN8" s="233" t="s">
        <v>152</v>
      </c>
      <c r="GO8" s="233"/>
      <c r="GP8" s="233"/>
      <c r="GQ8" s="233"/>
      <c r="GR8" s="233"/>
      <c r="HB8" s="233" t="s">
        <v>153</v>
      </c>
      <c r="HC8" s="233"/>
      <c r="HD8" s="233"/>
      <c r="HE8" s="233"/>
      <c r="HF8" s="233"/>
      <c r="HO8" s="233" t="s">
        <v>154</v>
      </c>
      <c r="HP8" s="233"/>
      <c r="HQ8" s="233"/>
      <c r="HR8" s="233"/>
      <c r="HS8" s="233"/>
      <c r="IE8" s="233" t="s">
        <v>155</v>
      </c>
      <c r="IF8" s="233"/>
      <c r="IG8" s="233"/>
      <c r="IH8" s="233"/>
      <c r="II8" s="233"/>
      <c r="IU8" s="233" t="s">
        <v>156</v>
      </c>
      <c r="IV8" s="233"/>
      <c r="IW8" s="233"/>
      <c r="IX8" s="233"/>
      <c r="IY8" s="233"/>
      <c r="JJ8" s="233" t="s">
        <v>157</v>
      </c>
      <c r="JK8" s="233"/>
      <c r="JL8" s="233"/>
      <c r="JM8" s="233"/>
      <c r="JN8" s="233"/>
    </row>
    <row r="9" spans="1:274" ht="14.4" x14ac:dyDescent="0.3">
      <c r="B9" s="1" t="s">
        <v>147</v>
      </c>
      <c r="C9" s="1" t="s">
        <v>148</v>
      </c>
      <c r="D9" s="1" t="s">
        <v>54</v>
      </c>
      <c r="E9" s="1" t="s">
        <v>149</v>
      </c>
      <c r="F9" s="1" t="s">
        <v>158</v>
      </c>
      <c r="Q9" s="1" t="s">
        <v>147</v>
      </c>
      <c r="R9" s="1" t="s">
        <v>148</v>
      </c>
      <c r="S9" s="1" t="s">
        <v>54</v>
      </c>
      <c r="T9" s="1" t="s">
        <v>149</v>
      </c>
      <c r="U9" s="1" t="s">
        <v>158</v>
      </c>
      <c r="AF9" s="1" t="s">
        <v>147</v>
      </c>
      <c r="AG9" s="1" t="s">
        <v>148</v>
      </c>
      <c r="AH9" s="1" t="s">
        <v>54</v>
      </c>
      <c r="AI9" s="1" t="s">
        <v>149</v>
      </c>
      <c r="AJ9" s="1" t="s">
        <v>158</v>
      </c>
      <c r="AT9" t="s">
        <v>147</v>
      </c>
      <c r="AU9" t="s">
        <v>148</v>
      </c>
      <c r="AV9" t="s">
        <v>54</v>
      </c>
      <c r="AW9" t="s">
        <v>149</v>
      </c>
      <c r="AX9" t="s">
        <v>150</v>
      </c>
      <c r="BH9" t="s">
        <v>147</v>
      </c>
      <c r="BI9" t="s">
        <v>148</v>
      </c>
      <c r="BJ9" t="s">
        <v>54</v>
      </c>
      <c r="BK9" t="s">
        <v>149</v>
      </c>
      <c r="BL9" t="s">
        <v>150</v>
      </c>
      <c r="BW9" t="s">
        <v>147</v>
      </c>
      <c r="BX9" t="s">
        <v>148</v>
      </c>
      <c r="BY9" t="s">
        <v>54</v>
      </c>
      <c r="BZ9" t="s">
        <v>149</v>
      </c>
      <c r="CA9" t="s">
        <v>150</v>
      </c>
      <c r="CH9" t="s">
        <v>147</v>
      </c>
      <c r="CI9" t="s">
        <v>148</v>
      </c>
      <c r="CJ9" t="s">
        <v>54</v>
      </c>
      <c r="CK9" t="s">
        <v>149</v>
      </c>
      <c r="CL9" t="s">
        <v>150</v>
      </c>
      <c r="CS9" t="s">
        <v>147</v>
      </c>
      <c r="CT9" t="s">
        <v>148</v>
      </c>
      <c r="CU9" t="s">
        <v>54</v>
      </c>
      <c r="CV9" t="s">
        <v>149</v>
      </c>
      <c r="CW9" t="s">
        <v>150</v>
      </c>
      <c r="DG9">
        <v>0.10299999999999999</v>
      </c>
      <c r="DH9">
        <v>0.89319999999999999</v>
      </c>
      <c r="DI9">
        <v>39.9934731693833</v>
      </c>
      <c r="DJ9">
        <v>0.11935110081112398</v>
      </c>
      <c r="DK9">
        <v>31.000000000000004</v>
      </c>
      <c r="DS9">
        <v>0.10299999999999999</v>
      </c>
      <c r="DT9">
        <v>0.89319999999999999</v>
      </c>
      <c r="DU9">
        <v>40.3379905926014</v>
      </c>
      <c r="DV9">
        <v>0.11935110081112398</v>
      </c>
      <c r="DW9">
        <v>32</v>
      </c>
      <c r="EF9">
        <v>0.10299999999999999</v>
      </c>
      <c r="EG9">
        <v>0.89319999999999999</v>
      </c>
      <c r="EH9" s="29">
        <v>40.509940892439445</v>
      </c>
      <c r="EI9">
        <v>0.11935110081112398</v>
      </c>
      <c r="EJ9">
        <v>32.500000000000007</v>
      </c>
      <c r="EQ9" s="29">
        <v>0.10299999999999999</v>
      </c>
      <c r="ER9" s="29">
        <v>0.89319999999999999</v>
      </c>
      <c r="ES9">
        <v>40.68168195013876</v>
      </c>
      <c r="ET9">
        <v>0.11935110081112398</v>
      </c>
      <c r="EU9">
        <v>33</v>
      </c>
      <c r="FD9">
        <v>0.10299999999999999</v>
      </c>
      <c r="FE9">
        <v>0.89319999999999999</v>
      </c>
      <c r="FF9">
        <v>41.024525566177473</v>
      </c>
      <c r="FG9">
        <v>0.11935110081112398</v>
      </c>
      <c r="FH9">
        <v>34</v>
      </c>
      <c r="FN9" s="86">
        <v>0.10299999999999999</v>
      </c>
      <c r="FO9" s="29">
        <v>0.89319999999999999</v>
      </c>
      <c r="FP9">
        <f>D10+$FP$43</f>
        <v>41.195622470328097</v>
      </c>
      <c r="FQ9" s="49">
        <f>FN9/$B$40</f>
        <v>0.11935110081112398</v>
      </c>
      <c r="FR9" s="37">
        <f>0.75*PI()*FN39*2*TAN(FP30*PI()/180)*39.37</f>
        <v>34.499999056835705</v>
      </c>
      <c r="FZ9" t="s">
        <v>147</v>
      </c>
      <c r="GA9" t="s">
        <v>148</v>
      </c>
      <c r="GB9" t="s">
        <v>54</v>
      </c>
      <c r="GC9" t="s">
        <v>149</v>
      </c>
      <c r="GD9" t="s">
        <v>159</v>
      </c>
      <c r="GN9" s="1" t="s">
        <v>147</v>
      </c>
      <c r="GO9" s="1" t="s">
        <v>148</v>
      </c>
      <c r="GP9" s="1" t="s">
        <v>54</v>
      </c>
      <c r="GQ9" s="1" t="s">
        <v>149</v>
      </c>
      <c r="GR9" s="1" t="s">
        <v>158</v>
      </c>
      <c r="HB9" s="1" t="s">
        <v>147</v>
      </c>
      <c r="HC9" s="1" t="s">
        <v>148</v>
      </c>
      <c r="HD9" s="1" t="s">
        <v>54</v>
      </c>
      <c r="HE9" s="1" t="s">
        <v>149</v>
      </c>
      <c r="HF9" s="1" t="s">
        <v>158</v>
      </c>
      <c r="HO9" s="1" t="s">
        <v>147</v>
      </c>
      <c r="HP9" s="1" t="s">
        <v>148</v>
      </c>
      <c r="HQ9" s="1" t="s">
        <v>54</v>
      </c>
      <c r="HR9" s="1" t="s">
        <v>149</v>
      </c>
      <c r="HS9" s="1" t="s">
        <v>158</v>
      </c>
      <c r="IA9" s="29"/>
      <c r="IE9" s="1" t="s">
        <v>147</v>
      </c>
      <c r="IF9" s="1" t="s">
        <v>148</v>
      </c>
      <c r="IG9" s="1" t="s">
        <v>54</v>
      </c>
      <c r="IH9" s="1" t="s">
        <v>149</v>
      </c>
      <c r="II9" s="1" t="s">
        <v>158</v>
      </c>
      <c r="IU9" s="1" t="s">
        <v>147</v>
      </c>
      <c r="IV9" s="1" t="s">
        <v>148</v>
      </c>
      <c r="IW9" s="1" t="s">
        <v>54</v>
      </c>
      <c r="IX9" s="1" t="s">
        <v>149</v>
      </c>
      <c r="IY9" s="1" t="s">
        <v>158</v>
      </c>
      <c r="JJ9" s="1" t="s">
        <v>147</v>
      </c>
      <c r="JK9" s="1" t="s">
        <v>148</v>
      </c>
      <c r="JL9" s="1" t="s">
        <v>54</v>
      </c>
      <c r="JM9" s="1" t="s">
        <v>149</v>
      </c>
      <c r="JN9" s="1" t="s">
        <v>158</v>
      </c>
    </row>
    <row r="10" spans="1:274" ht="14.4" x14ac:dyDescent="0.3">
      <c r="B10" s="29">
        <v>0.10299999999999999</v>
      </c>
      <c r="C10" s="29">
        <v>0.89319999999999999</v>
      </c>
      <c r="D10">
        <v>37.910277470328097</v>
      </c>
      <c r="E10" s="49">
        <f>B10/$B$40</f>
        <v>0.11935110081112398</v>
      </c>
      <c r="F10">
        <f>0.75*PI()*B40*2*TAN(D31*PI()/180)*39.37</f>
        <v>25</v>
      </c>
      <c r="Q10" s="29">
        <v>0.10299999999999999</v>
      </c>
      <c r="R10" s="29">
        <v>0.89319999999999999</v>
      </c>
      <c r="S10">
        <f>D10+$R$44</f>
        <v>37.560612454683721</v>
      </c>
      <c r="T10" s="28">
        <f>Q10/$Q$40</f>
        <v>0.11935110081112398</v>
      </c>
      <c r="U10">
        <f>0.75*PI()*B40*2*TAN(S31*PI()/180)*39.37</f>
        <v>23.999999999999996</v>
      </c>
      <c r="AF10" s="29">
        <v>0.10299999999999999</v>
      </c>
      <c r="AG10" s="29">
        <v>0.89319999999999999</v>
      </c>
      <c r="AH10">
        <f>D10+$AG$44</f>
        <v>37.210306531286726</v>
      </c>
      <c r="AI10" s="49">
        <f>AF10/$B$40</f>
        <v>0.11935110081112398</v>
      </c>
      <c r="AJ10">
        <f>0.75*PI()*AF40*2*TAN(AH31*PI()/180)*39.37</f>
        <v>23</v>
      </c>
      <c r="AT10">
        <v>0.10299999999999999</v>
      </c>
      <c r="AU10">
        <v>0.89319999999999999</v>
      </c>
      <c r="AV10">
        <v>38.259277362730245</v>
      </c>
      <c r="AW10">
        <v>0.11935110081112398</v>
      </c>
      <c r="AX10">
        <v>26.000000000000007</v>
      </c>
      <c r="BH10">
        <v>0.10299999999999999</v>
      </c>
      <c r="BI10">
        <v>0.89319999999999999</v>
      </c>
      <c r="BJ10">
        <v>38.607588205832236</v>
      </c>
      <c r="BK10">
        <v>0.11935110081112398</v>
      </c>
      <c r="BL10">
        <v>27</v>
      </c>
      <c r="BW10">
        <v>0.10299999999999999</v>
      </c>
      <c r="BX10">
        <v>0.89319999999999999</v>
      </c>
      <c r="BY10">
        <v>38.955186371649411</v>
      </c>
      <c r="BZ10">
        <v>0.11935110081112398</v>
      </c>
      <c r="CA10">
        <v>28.000000000000007</v>
      </c>
      <c r="CH10">
        <v>0.10299999999999999</v>
      </c>
      <c r="CI10">
        <v>0.89319999999999999</v>
      </c>
      <c r="CJ10">
        <v>39.302048538601632</v>
      </c>
      <c r="CK10">
        <v>0.11935110081112398</v>
      </c>
      <c r="CL10">
        <v>28.999999999999996</v>
      </c>
      <c r="CS10">
        <v>0.10299999999999999</v>
      </c>
      <c r="CT10">
        <v>0.89319999999999999</v>
      </c>
      <c r="CU10">
        <v>39.648151699528491</v>
      </c>
      <c r="CV10">
        <v>0.11935110081112398</v>
      </c>
      <c r="CW10">
        <v>29.999999999999996</v>
      </c>
      <c r="DG10">
        <v>0.129</v>
      </c>
      <c r="DH10">
        <v>0.75768999999999997</v>
      </c>
      <c r="DI10">
        <v>34.366773169383301</v>
      </c>
      <c r="DJ10">
        <v>0.14947856315179606</v>
      </c>
      <c r="DS10">
        <v>0.129</v>
      </c>
      <c r="DT10">
        <v>0.75768999999999997</v>
      </c>
      <c r="DU10">
        <v>34.711290592601401</v>
      </c>
      <c r="DV10">
        <v>0.14947856315179606</v>
      </c>
      <c r="EF10">
        <v>0.129</v>
      </c>
      <c r="EG10">
        <v>0.75768999999999997</v>
      </c>
      <c r="EH10" s="29">
        <v>34.883240892439446</v>
      </c>
      <c r="EI10">
        <v>0.14947856315179606</v>
      </c>
      <c r="EQ10" s="29">
        <v>0.129</v>
      </c>
      <c r="ER10" s="29">
        <v>0.75768999999999997</v>
      </c>
      <c r="ES10">
        <v>35.05498195013876</v>
      </c>
      <c r="ET10">
        <v>0.14947856315179606</v>
      </c>
      <c r="FD10">
        <v>0.129</v>
      </c>
      <c r="FE10">
        <v>0.75768999999999997</v>
      </c>
      <c r="FF10">
        <v>35.397825566177474</v>
      </c>
      <c r="FG10">
        <v>0.14947856315179606</v>
      </c>
      <c r="FN10" s="86">
        <v>0.129</v>
      </c>
      <c r="FO10" s="29">
        <v>0.75768999999999997</v>
      </c>
      <c r="FP10">
        <f t="shared" ref="FP10:FP39" si="0">D11+$FP$43</f>
        <v>35.568922470328097</v>
      </c>
      <c r="FQ10" s="49">
        <f t="shared" ref="FQ10:FQ28" si="1">FN10/$B$40</f>
        <v>0.14947856315179606</v>
      </c>
      <c r="FZ10">
        <v>0.10299999999999999</v>
      </c>
      <c r="GA10">
        <v>0.89319999999999999</v>
      </c>
      <c r="GB10">
        <f t="shared" ref="GB10:GB40" si="2">D10 +$GA$44</f>
        <v>41.366500114495452</v>
      </c>
      <c r="GC10">
        <v>0.11935110081112398</v>
      </c>
      <c r="GD10">
        <f>0.75*PI()*FZ40*2*TAN(GB31*PI()/180)*39.37</f>
        <v>35</v>
      </c>
      <c r="GN10" s="29">
        <v>0.10299999999999999</v>
      </c>
      <c r="GO10" s="29">
        <v>0.89319999999999999</v>
      </c>
      <c r="GP10">
        <f t="shared" ref="GP10:GP40" si="3">D10 +$GO$44</f>
        <v>41.707584624497954</v>
      </c>
      <c r="GQ10" s="49">
        <f>GN10/$B$40</f>
        <v>0.11935110081112398</v>
      </c>
      <c r="GR10">
        <f>0.75*PI()*GN40*2*TAN(GP31*PI()/180)*39.37</f>
        <v>35.999999999999986</v>
      </c>
      <c r="HB10" s="29">
        <v>0.10299999999999999</v>
      </c>
      <c r="HC10" s="29">
        <v>0.89319999999999999</v>
      </c>
      <c r="HD10">
        <f t="shared" ref="HD10:HD40" si="4">D10+$HC$44</f>
        <v>42.047758486909345</v>
      </c>
      <c r="HE10" s="49">
        <f>HB10/$B$40</f>
        <v>0.11935110081112398</v>
      </c>
      <c r="HF10">
        <f>0.75*PI()*HB40*2*TAN(HD31*PI()/180)*39.37</f>
        <v>37</v>
      </c>
      <c r="HO10" s="29">
        <v>0.10299999999999999</v>
      </c>
      <c r="HP10" s="29">
        <v>0.89319999999999999</v>
      </c>
      <c r="HQ10">
        <f t="shared" ref="HQ10:HQ40" si="5">D10+$HP$44</f>
        <v>42.387001459123972</v>
      </c>
      <c r="HR10" s="49">
        <f>HO10/$B$40</f>
        <v>0.11935110081112398</v>
      </c>
      <c r="HS10">
        <f>0.75*PI()*HO40*2*TAN(HQ31*PI()/180)*39.37</f>
        <v>38</v>
      </c>
      <c r="IA10" s="29" t="s">
        <v>304</v>
      </c>
      <c r="IB10" t="s">
        <v>336</v>
      </c>
      <c r="IC10" s="146" t="s">
        <v>305</v>
      </c>
      <c r="IE10" s="29">
        <v>0.10299999999999999</v>
      </c>
      <c r="IF10" s="29">
        <v>0.89319999999999999</v>
      </c>
      <c r="IG10">
        <f t="shared" ref="IG10:IG40" si="6">D10+$IF$44</f>
        <v>42.725293670215571</v>
      </c>
      <c r="IH10" s="28">
        <f t="shared" ref="IH10:IH40" si="7">IE10/$B$40</f>
        <v>0.11935110081112398</v>
      </c>
      <c r="II10">
        <f>0.75*PI()*HO40*2*TAN(HQ31*PI()/180)*39.37</f>
        <v>38</v>
      </c>
      <c r="IU10" s="29">
        <v>0.10299999999999999</v>
      </c>
      <c r="IV10" s="29">
        <v>0.89319999999999999</v>
      </c>
      <c r="IW10" s="29">
        <f t="shared" ref="IW10:IW40" si="8">D10+$IV$44</f>
        <v>43.062615625605211</v>
      </c>
      <c r="IX10" s="28">
        <f t="shared" ref="IX10:IX40" si="9">IU10/$B$40</f>
        <v>0.11935110081112398</v>
      </c>
      <c r="IY10">
        <f>0.75*PI()*IU40*2*TAN(IW31*PI()/180)*39.37</f>
        <v>40</v>
      </c>
      <c r="JJ10" s="29">
        <v>0.10299999999999999</v>
      </c>
      <c r="JK10" s="29">
        <v>0.89319999999999999</v>
      </c>
      <c r="JL10">
        <f t="shared" ref="JL10:JL40" si="10">D10+$JK$44</f>
        <v>43.734272698321249</v>
      </c>
      <c r="JM10" s="28">
        <f>JJ10/$JJ$40</f>
        <v>0.11935110081112398</v>
      </c>
      <c r="JN10">
        <f>0.75*PI()*JJ40*2*TAN(JL31*PI()/180)*39.37</f>
        <v>42</v>
      </c>
    </row>
    <row r="11" spans="1:274" ht="14.4" x14ac:dyDescent="0.3">
      <c r="B11" s="29">
        <v>0.129</v>
      </c>
      <c r="C11" s="29">
        <v>0.75768999999999997</v>
      </c>
      <c r="D11">
        <v>32.283577470328098</v>
      </c>
      <c r="E11" s="49">
        <f t="shared" ref="E11:E40" si="11">B11/$B$40</f>
        <v>0.14947856315179606</v>
      </c>
      <c r="Q11" s="29">
        <v>0.129</v>
      </c>
      <c r="R11" s="29">
        <v>0.75768999999999997</v>
      </c>
      <c r="S11">
        <f t="shared" ref="S11:S40" si="12">D11+$R$44</f>
        <v>31.933912454683725</v>
      </c>
      <c r="T11" s="28">
        <f t="shared" ref="T11:T40" si="13">Q11/$Q$40</f>
        <v>0.14947856315179606</v>
      </c>
      <c r="AE11" s="57"/>
      <c r="AF11" s="29">
        <v>0.129</v>
      </c>
      <c r="AG11" s="29">
        <v>0.75768999999999997</v>
      </c>
      <c r="AH11">
        <f t="shared" ref="AH11:AH40" si="14">D11+$AG$44</f>
        <v>31.583606531286726</v>
      </c>
      <c r="AI11" s="49">
        <f t="shared" ref="AI11:AI29" si="15">AF11/$B$40</f>
        <v>0.14947856315179606</v>
      </c>
      <c r="AT11">
        <v>0.129</v>
      </c>
      <c r="AU11">
        <v>0.75768999999999997</v>
      </c>
      <c r="AV11">
        <v>32.632577362730245</v>
      </c>
      <c r="AW11">
        <v>0.14947856315179606</v>
      </c>
      <c r="BH11">
        <v>0.129</v>
      </c>
      <c r="BI11">
        <v>0.75768999999999997</v>
      </c>
      <c r="BJ11">
        <v>32.980888205832237</v>
      </c>
      <c r="BK11">
        <v>0.14947856315179606</v>
      </c>
      <c r="BW11">
        <v>0.129</v>
      </c>
      <c r="BX11">
        <v>0.75768999999999997</v>
      </c>
      <c r="BY11">
        <v>33.328486371649412</v>
      </c>
      <c r="BZ11">
        <v>0.14947856315179606</v>
      </c>
      <c r="CH11">
        <v>0.129</v>
      </c>
      <c r="CI11">
        <v>0.75768999999999997</v>
      </c>
      <c r="CJ11">
        <v>33.675348538601632</v>
      </c>
      <c r="CK11">
        <v>0.14947856315179606</v>
      </c>
      <c r="CS11">
        <v>0.129</v>
      </c>
      <c r="CT11">
        <v>0.75768999999999997</v>
      </c>
      <c r="CU11">
        <v>34.021451699528491</v>
      </c>
      <c r="CV11">
        <v>0.14947856315179606</v>
      </c>
      <c r="DG11">
        <v>0.154</v>
      </c>
      <c r="DH11">
        <v>0.65712000000000004</v>
      </c>
      <c r="DI11">
        <v>30.245173169383296</v>
      </c>
      <c r="DJ11">
        <v>0.17844727694090382</v>
      </c>
      <c r="DS11">
        <v>0.154</v>
      </c>
      <c r="DT11">
        <v>0.65712000000000004</v>
      </c>
      <c r="DU11">
        <v>30.5896905926014</v>
      </c>
      <c r="DV11">
        <v>0.17844727694090382</v>
      </c>
      <c r="EF11">
        <v>0.154</v>
      </c>
      <c r="EG11">
        <v>0.65712000000000004</v>
      </c>
      <c r="EH11" s="29">
        <v>30.761640892439445</v>
      </c>
      <c r="EI11">
        <v>0.17844727694090382</v>
      </c>
      <c r="EQ11" s="29">
        <v>0.154</v>
      </c>
      <c r="ER11" s="29">
        <v>0.65712000000000004</v>
      </c>
      <c r="ES11">
        <v>30.933381950138752</v>
      </c>
      <c r="ET11">
        <v>0.17844727694090382</v>
      </c>
      <c r="FD11">
        <v>0.154</v>
      </c>
      <c r="FE11">
        <v>0.65712000000000004</v>
      </c>
      <c r="FF11">
        <v>31.276225566177466</v>
      </c>
      <c r="FG11">
        <v>0.17844727694090382</v>
      </c>
      <c r="FN11" s="86">
        <v>0.154</v>
      </c>
      <c r="FO11" s="29">
        <v>0.65712000000000004</v>
      </c>
      <c r="FP11">
        <f t="shared" si="0"/>
        <v>31.447322470328093</v>
      </c>
      <c r="FQ11" s="49">
        <f t="shared" si="1"/>
        <v>0.17844727694090382</v>
      </c>
      <c r="FZ11">
        <v>0.129</v>
      </c>
      <c r="GA11">
        <v>0.75768999999999997</v>
      </c>
      <c r="GB11">
        <f t="shared" si="2"/>
        <v>35.739800114495452</v>
      </c>
      <c r="GC11">
        <v>0.14947856315179606</v>
      </c>
      <c r="GN11" s="29">
        <v>0.129</v>
      </c>
      <c r="GO11" s="29">
        <v>0.75768999999999997</v>
      </c>
      <c r="GP11">
        <f t="shared" si="3"/>
        <v>36.080884624497955</v>
      </c>
      <c r="GQ11" s="49">
        <f t="shared" ref="GQ11:GQ29" si="16">GN11/$B$40</f>
        <v>0.14947856315179606</v>
      </c>
      <c r="HB11" s="29">
        <v>0.129</v>
      </c>
      <c r="HC11" s="29">
        <v>0.75768999999999997</v>
      </c>
      <c r="HD11">
        <f t="shared" si="4"/>
        <v>36.421058486909345</v>
      </c>
      <c r="HE11" s="49">
        <f t="shared" ref="HE11:HE29" si="17">HB11/$B$40</f>
        <v>0.14947856315179606</v>
      </c>
      <c r="HO11" s="29">
        <v>0.129</v>
      </c>
      <c r="HP11" s="29">
        <v>0.75768999999999997</v>
      </c>
      <c r="HQ11">
        <f t="shared" si="5"/>
        <v>36.760301459123973</v>
      </c>
      <c r="HR11" s="49">
        <f t="shared" ref="HR11:HR29" si="18">HO11/$B$40</f>
        <v>0.14947856315179606</v>
      </c>
      <c r="IA11" s="29" t="s">
        <v>274</v>
      </c>
      <c r="IB11" t="s">
        <v>337</v>
      </c>
      <c r="IC11" s="146" t="s">
        <v>306</v>
      </c>
      <c r="IE11" s="29">
        <v>0.129</v>
      </c>
      <c r="IF11" s="29">
        <v>0.75768999999999997</v>
      </c>
      <c r="IG11">
        <f t="shared" si="6"/>
        <v>37.098593670215571</v>
      </c>
      <c r="IH11" s="28">
        <f t="shared" si="7"/>
        <v>0.14947856315179606</v>
      </c>
      <c r="IU11" s="29">
        <v>0.129</v>
      </c>
      <c r="IV11" s="29">
        <v>0.75768999999999997</v>
      </c>
      <c r="IW11" s="29">
        <f t="shared" si="8"/>
        <v>37.435915625605212</v>
      </c>
      <c r="IX11" s="28">
        <f t="shared" si="9"/>
        <v>0.14947856315179606</v>
      </c>
      <c r="JJ11" s="29">
        <v>0.129</v>
      </c>
      <c r="JK11" s="29">
        <v>0.75768999999999997</v>
      </c>
      <c r="JL11">
        <f t="shared" si="10"/>
        <v>38.107572698321249</v>
      </c>
      <c r="JM11" s="28">
        <f t="shared" ref="JM11:JM40" si="19">JJ11/$JJ$40</f>
        <v>0.14947856315179606</v>
      </c>
    </row>
    <row r="12" spans="1:274" ht="14.4" x14ac:dyDescent="0.3">
      <c r="B12" s="29">
        <v>0.154</v>
      </c>
      <c r="C12" s="29">
        <v>0.65712000000000004</v>
      </c>
      <c r="D12">
        <v>28.161977470328093</v>
      </c>
      <c r="E12" s="49">
        <f t="shared" si="11"/>
        <v>0.17844727694090382</v>
      </c>
      <c r="Q12" s="29">
        <v>0.154</v>
      </c>
      <c r="R12" s="29">
        <v>0.65712000000000004</v>
      </c>
      <c r="S12">
        <f t="shared" si="12"/>
        <v>27.81231245468372</v>
      </c>
      <c r="T12" s="28">
        <f t="shared" si="13"/>
        <v>0.17844727694090382</v>
      </c>
      <c r="AF12" s="29">
        <v>0.154</v>
      </c>
      <c r="AG12" s="29">
        <v>0.65712000000000004</v>
      </c>
      <c r="AH12">
        <f t="shared" si="14"/>
        <v>27.462006531286722</v>
      </c>
      <c r="AI12" s="49">
        <f t="shared" si="15"/>
        <v>0.17844727694090382</v>
      </c>
      <c r="AT12">
        <v>0.154</v>
      </c>
      <c r="AU12">
        <v>0.65712000000000004</v>
      </c>
      <c r="AV12">
        <v>28.510977362730241</v>
      </c>
      <c r="AW12">
        <v>0.17844727694090382</v>
      </c>
      <c r="BH12">
        <v>0.154</v>
      </c>
      <c r="BI12">
        <v>0.65712000000000004</v>
      </c>
      <c r="BJ12">
        <v>28.859288205832229</v>
      </c>
      <c r="BK12">
        <v>0.17844727694090382</v>
      </c>
      <c r="BW12">
        <v>0.154</v>
      </c>
      <c r="BX12">
        <v>0.65712000000000004</v>
      </c>
      <c r="BY12">
        <v>29.206886371649404</v>
      </c>
      <c r="BZ12">
        <v>0.17844727694090382</v>
      </c>
      <c r="CH12">
        <v>0.154</v>
      </c>
      <c r="CI12">
        <v>0.65712000000000004</v>
      </c>
      <c r="CJ12">
        <v>29.553748538601624</v>
      </c>
      <c r="CK12">
        <v>0.17844727694090382</v>
      </c>
      <c r="CS12">
        <v>0.154</v>
      </c>
      <c r="CT12">
        <v>0.65712000000000004</v>
      </c>
      <c r="CU12">
        <v>29.899851699528483</v>
      </c>
      <c r="CV12">
        <v>0.17844727694090382</v>
      </c>
      <c r="DG12">
        <v>0.18</v>
      </c>
      <c r="DH12">
        <v>0.57984999999999998</v>
      </c>
      <c r="DI12">
        <v>27.116773169383297</v>
      </c>
      <c r="DJ12">
        <v>0.20857473928157588</v>
      </c>
      <c r="DS12">
        <v>0.18</v>
      </c>
      <c r="DT12">
        <v>0.57984999999999998</v>
      </c>
      <c r="DU12">
        <v>27.461290592601401</v>
      </c>
      <c r="DV12">
        <v>0.20857473928157588</v>
      </c>
      <c r="EF12">
        <v>0.18</v>
      </c>
      <c r="EG12">
        <v>0.57984999999999998</v>
      </c>
      <c r="EH12" s="29">
        <v>27.633240892439446</v>
      </c>
      <c r="EI12">
        <v>0.20857473928157588</v>
      </c>
      <c r="EQ12" s="29">
        <v>0.18</v>
      </c>
      <c r="ER12" s="29">
        <v>0.57984999999999998</v>
      </c>
      <c r="ES12">
        <v>27.804981950138753</v>
      </c>
      <c r="ET12">
        <v>0.20857473928157588</v>
      </c>
      <c r="FD12">
        <v>0.18</v>
      </c>
      <c r="FE12">
        <v>0.57984999999999998</v>
      </c>
      <c r="FF12">
        <v>28.147825566177467</v>
      </c>
      <c r="FG12">
        <v>0.20857473928157588</v>
      </c>
      <c r="FN12" s="86">
        <v>0.18</v>
      </c>
      <c r="FO12" s="29">
        <v>0.57984999999999998</v>
      </c>
      <c r="FP12">
        <f t="shared" si="0"/>
        <v>28.318922470328094</v>
      </c>
      <c r="FQ12" s="49">
        <f t="shared" si="1"/>
        <v>0.20857473928157588</v>
      </c>
      <c r="FZ12">
        <v>0.154</v>
      </c>
      <c r="GA12">
        <v>0.65712000000000004</v>
      </c>
      <c r="GB12">
        <f t="shared" si="2"/>
        <v>31.618200114495451</v>
      </c>
      <c r="GC12">
        <v>0.17844727694090382</v>
      </c>
      <c r="GN12" s="29">
        <v>0.154</v>
      </c>
      <c r="GO12" s="29">
        <v>0.65712000000000004</v>
      </c>
      <c r="GP12">
        <f t="shared" si="3"/>
        <v>31.959284624497954</v>
      </c>
      <c r="GQ12" s="49">
        <f t="shared" si="16"/>
        <v>0.17844727694090382</v>
      </c>
      <c r="HB12" s="29">
        <v>0.154</v>
      </c>
      <c r="HC12" s="29">
        <v>0.65712000000000004</v>
      </c>
      <c r="HD12">
        <f t="shared" si="4"/>
        <v>32.299458486909344</v>
      </c>
      <c r="HE12" s="49">
        <f t="shared" si="17"/>
        <v>0.17844727694090382</v>
      </c>
      <c r="HO12" s="29">
        <v>0.154</v>
      </c>
      <c r="HP12" s="29">
        <v>0.65712000000000004</v>
      </c>
      <c r="HQ12">
        <f t="shared" si="5"/>
        <v>32.638701459123972</v>
      </c>
      <c r="HR12" s="49">
        <f t="shared" si="18"/>
        <v>0.17844727694090382</v>
      </c>
      <c r="IA12" s="29" t="s">
        <v>275</v>
      </c>
      <c r="IB12" t="s">
        <v>338</v>
      </c>
      <c r="IC12" s="146" t="s">
        <v>307</v>
      </c>
      <c r="IE12" s="29">
        <v>0.154</v>
      </c>
      <c r="IF12" s="29">
        <v>0.65712000000000004</v>
      </c>
      <c r="IG12">
        <f t="shared" si="6"/>
        <v>32.97699367021557</v>
      </c>
      <c r="IH12" s="28">
        <f t="shared" si="7"/>
        <v>0.17844727694090382</v>
      </c>
      <c r="IU12" s="29">
        <v>0.154</v>
      </c>
      <c r="IV12" s="29">
        <v>0.65712000000000004</v>
      </c>
      <c r="IW12" s="29">
        <f t="shared" si="8"/>
        <v>33.314315625605211</v>
      </c>
      <c r="IX12" s="28">
        <f t="shared" si="9"/>
        <v>0.17844727694090382</v>
      </c>
      <c r="JJ12" s="29">
        <v>0.154</v>
      </c>
      <c r="JK12" s="29">
        <v>0.65712000000000004</v>
      </c>
      <c r="JL12">
        <f t="shared" si="10"/>
        <v>33.985972698321248</v>
      </c>
      <c r="JM12" s="28">
        <f t="shared" si="19"/>
        <v>0.17844727694090382</v>
      </c>
    </row>
    <row r="13" spans="1:274" ht="14.4" x14ac:dyDescent="0.3">
      <c r="B13" s="29">
        <v>0.18</v>
      </c>
      <c r="C13" s="29">
        <v>0.57984999999999998</v>
      </c>
      <c r="D13">
        <v>25.033577470328094</v>
      </c>
      <c r="E13" s="49">
        <f t="shared" si="11"/>
        <v>0.20857473928157588</v>
      </c>
      <c r="Q13" s="29">
        <v>0.18</v>
      </c>
      <c r="R13" s="29">
        <v>0.57984999999999998</v>
      </c>
      <c r="S13">
        <f t="shared" si="12"/>
        <v>24.683912454683721</v>
      </c>
      <c r="T13" s="28">
        <f t="shared" si="13"/>
        <v>0.20857473928157588</v>
      </c>
      <c r="AF13" s="29">
        <v>0.18</v>
      </c>
      <c r="AG13" s="29">
        <v>0.57984999999999998</v>
      </c>
      <c r="AH13">
        <f t="shared" si="14"/>
        <v>24.333606531286723</v>
      </c>
      <c r="AI13" s="49">
        <f t="shared" si="15"/>
        <v>0.20857473928157588</v>
      </c>
      <c r="AT13">
        <v>0.18</v>
      </c>
      <c r="AU13">
        <v>0.57984999999999998</v>
      </c>
      <c r="AV13">
        <v>25.382577362730242</v>
      </c>
      <c r="AW13">
        <v>0.20857473928157588</v>
      </c>
      <c r="BH13">
        <v>0.18</v>
      </c>
      <c r="BI13">
        <v>0.57984999999999998</v>
      </c>
      <c r="BJ13">
        <v>25.73088820583223</v>
      </c>
      <c r="BK13">
        <v>0.20857473928157588</v>
      </c>
      <c r="BW13">
        <v>0.18</v>
      </c>
      <c r="BX13">
        <v>0.57984999999999998</v>
      </c>
      <c r="BY13">
        <v>26.078486371649404</v>
      </c>
      <c r="BZ13">
        <v>0.20857473928157588</v>
      </c>
      <c r="CH13">
        <v>0.18</v>
      </c>
      <c r="CI13">
        <v>0.57984999999999998</v>
      </c>
      <c r="CJ13">
        <v>26.425348538601625</v>
      </c>
      <c r="CK13">
        <v>0.20857473928157588</v>
      </c>
      <c r="CS13">
        <v>0.18</v>
      </c>
      <c r="CT13">
        <v>0.57984999999999998</v>
      </c>
      <c r="CU13">
        <v>26.771451699528484</v>
      </c>
      <c r="CV13">
        <v>0.20857473928157588</v>
      </c>
      <c r="DG13">
        <v>0.20599999999999999</v>
      </c>
      <c r="DH13">
        <v>0.51898999999999995</v>
      </c>
      <c r="DI13">
        <v>24.666973169383297</v>
      </c>
      <c r="DJ13">
        <v>0.23870220162224795</v>
      </c>
      <c r="DS13">
        <v>0.20599999999999999</v>
      </c>
      <c r="DT13">
        <v>0.51898999999999995</v>
      </c>
      <c r="DU13">
        <v>25.011490592601401</v>
      </c>
      <c r="DV13">
        <v>0.23870220162224795</v>
      </c>
      <c r="EF13">
        <v>0.20599999999999999</v>
      </c>
      <c r="EG13">
        <v>0.51898999999999995</v>
      </c>
      <c r="EH13" s="29">
        <v>25.183440892439446</v>
      </c>
      <c r="EI13">
        <v>0.23870220162224795</v>
      </c>
      <c r="EQ13" s="29">
        <v>0.20599999999999999</v>
      </c>
      <c r="ER13" s="29">
        <v>0.51898999999999995</v>
      </c>
      <c r="ES13">
        <v>25.355181950138757</v>
      </c>
      <c r="ET13">
        <v>0.23870220162224795</v>
      </c>
      <c r="FD13">
        <v>0.20599999999999999</v>
      </c>
      <c r="FE13">
        <v>0.51898999999999995</v>
      </c>
      <c r="FF13">
        <v>25.698025566177471</v>
      </c>
      <c r="FG13">
        <v>0.23870220162224795</v>
      </c>
      <c r="FN13" s="86">
        <v>0.20599999999999999</v>
      </c>
      <c r="FO13" s="29">
        <v>0.51898999999999995</v>
      </c>
      <c r="FP13">
        <f t="shared" si="0"/>
        <v>25.869122470328094</v>
      </c>
      <c r="FQ13" s="49">
        <f t="shared" si="1"/>
        <v>0.23870220162224795</v>
      </c>
      <c r="FZ13">
        <v>0.18</v>
      </c>
      <c r="GA13">
        <v>0.57984999999999998</v>
      </c>
      <c r="GB13">
        <f t="shared" si="2"/>
        <v>28.489800114495452</v>
      </c>
      <c r="GC13">
        <v>0.20857473928157588</v>
      </c>
      <c r="GN13" s="29">
        <v>0.18</v>
      </c>
      <c r="GO13" s="29">
        <v>0.57984999999999998</v>
      </c>
      <c r="GP13">
        <f t="shared" si="3"/>
        <v>28.830884624497955</v>
      </c>
      <c r="GQ13" s="49">
        <f t="shared" si="16"/>
        <v>0.20857473928157588</v>
      </c>
      <c r="HB13" s="29">
        <v>0.18</v>
      </c>
      <c r="HC13" s="29">
        <v>0.57984999999999998</v>
      </c>
      <c r="HD13">
        <f t="shared" si="4"/>
        <v>29.171058486909345</v>
      </c>
      <c r="HE13" s="49">
        <f t="shared" si="17"/>
        <v>0.20857473928157588</v>
      </c>
      <c r="HO13" s="29">
        <v>0.18</v>
      </c>
      <c r="HP13" s="29">
        <v>0.57984999999999998</v>
      </c>
      <c r="HQ13">
        <f t="shared" si="5"/>
        <v>29.510301459123973</v>
      </c>
      <c r="HR13" s="49">
        <f t="shared" si="18"/>
        <v>0.20857473928157588</v>
      </c>
      <c r="IA13" s="29" t="s">
        <v>276</v>
      </c>
      <c r="IB13" t="s">
        <v>339</v>
      </c>
      <c r="IC13" s="146" t="s">
        <v>308</v>
      </c>
      <c r="IE13" s="29">
        <v>0.18</v>
      </c>
      <c r="IF13" s="29">
        <v>0.57984999999999998</v>
      </c>
      <c r="IG13">
        <f t="shared" si="6"/>
        <v>29.848593670215571</v>
      </c>
      <c r="IH13" s="28">
        <f t="shared" si="7"/>
        <v>0.20857473928157588</v>
      </c>
      <c r="IU13" s="29">
        <v>0.18</v>
      </c>
      <c r="IV13" s="29">
        <v>0.57984999999999998</v>
      </c>
      <c r="IW13" s="29">
        <f t="shared" si="8"/>
        <v>30.185915625605212</v>
      </c>
      <c r="IX13" s="28">
        <f t="shared" si="9"/>
        <v>0.20857473928157588</v>
      </c>
      <c r="JJ13" s="29">
        <v>0.18</v>
      </c>
      <c r="JK13" s="29">
        <v>0.57984999999999998</v>
      </c>
      <c r="JL13">
        <f t="shared" si="10"/>
        <v>30.857572698321245</v>
      </c>
      <c r="JM13" s="28">
        <f t="shared" si="19"/>
        <v>0.20857473928157588</v>
      </c>
    </row>
    <row r="14" spans="1:274" ht="14.4" x14ac:dyDescent="0.3">
      <c r="B14" s="29">
        <v>0.20599999999999999</v>
      </c>
      <c r="C14" s="29">
        <v>0.51898999999999995</v>
      </c>
      <c r="D14">
        <v>22.583777470328094</v>
      </c>
      <c r="E14" s="49">
        <f t="shared" si="11"/>
        <v>0.23870220162224795</v>
      </c>
      <c r="Q14" s="29">
        <v>0.20599999999999999</v>
      </c>
      <c r="R14" s="29">
        <v>0.51898999999999995</v>
      </c>
      <c r="S14">
        <f t="shared" si="12"/>
        <v>22.234112454683721</v>
      </c>
      <c r="T14" s="28">
        <f t="shared" si="13"/>
        <v>0.23870220162224795</v>
      </c>
      <c r="AF14" s="29">
        <v>0.20599999999999999</v>
      </c>
      <c r="AG14" s="29">
        <v>0.51898999999999995</v>
      </c>
      <c r="AH14">
        <f t="shared" si="14"/>
        <v>21.883806531286723</v>
      </c>
      <c r="AI14" s="49">
        <f t="shared" si="15"/>
        <v>0.23870220162224795</v>
      </c>
      <c r="AT14">
        <v>0.20599999999999999</v>
      </c>
      <c r="AU14">
        <v>0.51898999999999995</v>
      </c>
      <c r="AV14">
        <v>22.932777362730242</v>
      </c>
      <c r="AW14">
        <v>0.23870220162224795</v>
      </c>
      <c r="BH14">
        <v>0.20599999999999999</v>
      </c>
      <c r="BI14">
        <v>0.51898999999999995</v>
      </c>
      <c r="BJ14">
        <v>23.281088205832233</v>
      </c>
      <c r="BK14">
        <v>0.23870220162224795</v>
      </c>
      <c r="BW14">
        <v>0.20599999999999999</v>
      </c>
      <c r="BX14">
        <v>0.51898999999999995</v>
      </c>
      <c r="BY14">
        <v>23.628686371649408</v>
      </c>
      <c r="BZ14">
        <v>0.23870220162224795</v>
      </c>
      <c r="CH14">
        <v>0.20599999999999999</v>
      </c>
      <c r="CI14">
        <v>0.51898999999999995</v>
      </c>
      <c r="CJ14">
        <v>23.975548538601629</v>
      </c>
      <c r="CK14">
        <v>0.23870220162224795</v>
      </c>
      <c r="CS14">
        <v>0.20599999999999999</v>
      </c>
      <c r="CT14">
        <v>0.51898999999999995</v>
      </c>
      <c r="CU14">
        <v>24.321651699528488</v>
      </c>
      <c r="CV14">
        <v>0.23870220162224795</v>
      </c>
      <c r="DG14">
        <v>0.23200000000000001</v>
      </c>
      <c r="DH14">
        <v>0.47006999999999999</v>
      </c>
      <c r="DI14">
        <v>22.697073169383298</v>
      </c>
      <c r="DJ14">
        <v>0.26882966396292007</v>
      </c>
      <c r="DS14">
        <v>0.23200000000000001</v>
      </c>
      <c r="DT14">
        <v>0.47006999999999999</v>
      </c>
      <c r="DU14">
        <v>23.041590592601402</v>
      </c>
      <c r="DV14">
        <v>0.26882966396292007</v>
      </c>
      <c r="EF14">
        <v>0.23200000000000001</v>
      </c>
      <c r="EG14">
        <v>0.47006999999999999</v>
      </c>
      <c r="EH14" s="29">
        <v>23.213540892439447</v>
      </c>
      <c r="EI14">
        <v>0.26882966396292007</v>
      </c>
      <c r="EQ14" s="29">
        <v>0.23200000000000001</v>
      </c>
      <c r="ER14" s="29">
        <v>0.47006999999999999</v>
      </c>
      <c r="ES14">
        <v>23.385281950138754</v>
      </c>
      <c r="ET14">
        <v>0.26882966396292007</v>
      </c>
      <c r="FD14">
        <v>0.23200000000000001</v>
      </c>
      <c r="FE14">
        <v>0.47006999999999999</v>
      </c>
      <c r="FF14">
        <v>23.728125566177468</v>
      </c>
      <c r="FG14">
        <v>0.26882966396292007</v>
      </c>
      <c r="FN14" s="86">
        <v>0.23200000000000001</v>
      </c>
      <c r="FO14" s="29">
        <v>0.47006999999999999</v>
      </c>
      <c r="FP14">
        <f t="shared" si="0"/>
        <v>23.899222470328095</v>
      </c>
      <c r="FQ14" s="49">
        <f t="shared" si="1"/>
        <v>0.26882966396292007</v>
      </c>
      <c r="FZ14">
        <v>0.20599999999999999</v>
      </c>
      <c r="GA14">
        <v>0.51898999999999995</v>
      </c>
      <c r="GB14">
        <f t="shared" si="2"/>
        <v>26.040000114495449</v>
      </c>
      <c r="GC14">
        <v>0.23870220162224795</v>
      </c>
      <c r="GN14" s="29">
        <v>0.20599999999999999</v>
      </c>
      <c r="GO14" s="29">
        <v>0.51898999999999995</v>
      </c>
      <c r="GP14">
        <f t="shared" si="3"/>
        <v>26.381084624497952</v>
      </c>
      <c r="GQ14" s="49">
        <f t="shared" si="16"/>
        <v>0.23870220162224795</v>
      </c>
      <c r="HB14" s="29">
        <v>0.20599999999999999</v>
      </c>
      <c r="HC14" s="29">
        <v>0.51898999999999995</v>
      </c>
      <c r="HD14">
        <f t="shared" si="4"/>
        <v>26.721258486909345</v>
      </c>
      <c r="HE14" s="49">
        <f t="shared" si="17"/>
        <v>0.23870220162224795</v>
      </c>
      <c r="HO14" s="29">
        <v>0.20599999999999999</v>
      </c>
      <c r="HP14" s="29">
        <v>0.51898999999999995</v>
      </c>
      <c r="HQ14">
        <f t="shared" si="5"/>
        <v>27.060501459123969</v>
      </c>
      <c r="HR14" s="49">
        <f t="shared" si="18"/>
        <v>0.23870220162224795</v>
      </c>
      <c r="IA14" s="29" t="s">
        <v>277</v>
      </c>
      <c r="IB14" t="s">
        <v>340</v>
      </c>
      <c r="IC14" s="146" t="s">
        <v>309</v>
      </c>
      <c r="IE14" s="29">
        <v>0.20599999999999999</v>
      </c>
      <c r="IF14" s="29">
        <v>0.51898999999999995</v>
      </c>
      <c r="IG14">
        <f t="shared" si="6"/>
        <v>27.398793670215568</v>
      </c>
      <c r="IH14" s="28">
        <f t="shared" si="7"/>
        <v>0.23870220162224795</v>
      </c>
      <c r="IU14" s="29">
        <v>0.20599999999999999</v>
      </c>
      <c r="IV14" s="29">
        <v>0.51898999999999995</v>
      </c>
      <c r="IW14" s="29">
        <f t="shared" si="8"/>
        <v>27.736115625605208</v>
      </c>
      <c r="IX14" s="28">
        <f t="shared" si="9"/>
        <v>0.23870220162224795</v>
      </c>
      <c r="JJ14" s="29">
        <v>0.20599999999999999</v>
      </c>
      <c r="JK14" s="29">
        <v>0.51898999999999995</v>
      </c>
      <c r="JL14">
        <f t="shared" si="10"/>
        <v>28.407772698321246</v>
      </c>
      <c r="JM14" s="28">
        <f t="shared" si="19"/>
        <v>0.23870220162224795</v>
      </c>
    </row>
    <row r="15" spans="1:274" ht="14.4" x14ac:dyDescent="0.3">
      <c r="B15" s="29">
        <v>0.23200000000000001</v>
      </c>
      <c r="C15" s="29">
        <v>0.47006999999999999</v>
      </c>
      <c r="D15">
        <v>20.613877470328095</v>
      </c>
      <c r="E15" s="49">
        <f t="shared" si="11"/>
        <v>0.26882966396292007</v>
      </c>
      <c r="Q15" s="29">
        <v>0.23200000000000001</v>
      </c>
      <c r="R15" s="29">
        <v>0.47006999999999999</v>
      </c>
      <c r="S15">
        <f t="shared" si="12"/>
        <v>20.264212454683722</v>
      </c>
      <c r="T15" s="28">
        <f t="shared" si="13"/>
        <v>0.26882966396292007</v>
      </c>
      <c r="AF15" s="29">
        <v>0.23200000000000001</v>
      </c>
      <c r="AG15" s="29">
        <v>0.47006999999999999</v>
      </c>
      <c r="AH15">
        <f t="shared" si="14"/>
        <v>19.913906531286724</v>
      </c>
      <c r="AI15" s="49">
        <f t="shared" si="15"/>
        <v>0.26882966396292007</v>
      </c>
      <c r="AT15">
        <v>0.23200000000000001</v>
      </c>
      <c r="AU15">
        <v>0.47006999999999999</v>
      </c>
      <c r="AV15">
        <v>20.962877362730243</v>
      </c>
      <c r="AW15">
        <v>0.26882966396292007</v>
      </c>
      <c r="BH15">
        <v>0.23200000000000001</v>
      </c>
      <c r="BI15">
        <v>0.47006999999999999</v>
      </c>
      <c r="BJ15">
        <v>21.311188205832231</v>
      </c>
      <c r="BK15">
        <v>0.26882966396292007</v>
      </c>
      <c r="BW15">
        <v>0.23200000000000001</v>
      </c>
      <c r="BX15">
        <v>0.47006999999999999</v>
      </c>
      <c r="BY15">
        <v>21.658786371649406</v>
      </c>
      <c r="BZ15">
        <v>0.26882966396292007</v>
      </c>
      <c r="CH15">
        <v>0.23200000000000001</v>
      </c>
      <c r="CI15">
        <v>0.47006999999999999</v>
      </c>
      <c r="CJ15">
        <v>22.005648538601626</v>
      </c>
      <c r="CK15">
        <v>0.26882966396292007</v>
      </c>
      <c r="CS15">
        <v>0.23200000000000001</v>
      </c>
      <c r="CT15">
        <v>0.47006999999999999</v>
      </c>
      <c r="CU15">
        <v>22.351751699528485</v>
      </c>
      <c r="CV15">
        <v>0.26882966396292007</v>
      </c>
      <c r="DG15">
        <v>0.25800000000000001</v>
      </c>
      <c r="DH15">
        <v>0.43004999999999999</v>
      </c>
      <c r="DI15">
        <v>21.076673169383298</v>
      </c>
      <c r="DJ15">
        <v>0.29895712630359211</v>
      </c>
      <c r="DS15">
        <v>0.25800000000000001</v>
      </c>
      <c r="DT15">
        <v>0.43004999999999999</v>
      </c>
      <c r="DU15">
        <v>21.421190592601402</v>
      </c>
      <c r="DV15">
        <v>0.29895712630359211</v>
      </c>
      <c r="EF15">
        <v>0.25800000000000001</v>
      </c>
      <c r="EG15">
        <v>0.43004999999999999</v>
      </c>
      <c r="EH15" s="29">
        <v>21.593140892439447</v>
      </c>
      <c r="EI15">
        <v>0.29895712630359211</v>
      </c>
      <c r="EQ15" s="29">
        <v>0.25800000000000001</v>
      </c>
      <c r="ER15" s="29">
        <v>0.43004999999999999</v>
      </c>
      <c r="ES15">
        <v>21.764881950138758</v>
      </c>
      <c r="ET15">
        <v>0.29895712630359211</v>
      </c>
      <c r="FD15">
        <v>0.25800000000000001</v>
      </c>
      <c r="FE15">
        <v>0.43004999999999999</v>
      </c>
      <c r="FF15">
        <v>22.107725566177471</v>
      </c>
      <c r="FG15">
        <v>0.29895712630359211</v>
      </c>
      <c r="FN15" s="86">
        <v>0.25800000000000001</v>
      </c>
      <c r="FO15" s="29">
        <v>0.43004999999999999</v>
      </c>
      <c r="FP15">
        <f t="shared" si="0"/>
        <v>22.278822470328095</v>
      </c>
      <c r="FQ15" s="49">
        <f t="shared" si="1"/>
        <v>0.29895712630359211</v>
      </c>
      <c r="FZ15">
        <v>0.23200000000000001</v>
      </c>
      <c r="GA15">
        <v>0.47006999999999999</v>
      </c>
      <c r="GB15">
        <f t="shared" si="2"/>
        <v>24.070100114495453</v>
      </c>
      <c r="GC15">
        <v>0.26882966396292007</v>
      </c>
      <c r="GN15" s="29">
        <v>0.23200000000000001</v>
      </c>
      <c r="GO15" s="29">
        <v>0.47006999999999999</v>
      </c>
      <c r="GP15">
        <f t="shared" si="3"/>
        <v>24.411184624497956</v>
      </c>
      <c r="GQ15" s="49">
        <f t="shared" si="16"/>
        <v>0.26882966396292007</v>
      </c>
      <c r="HB15" s="29">
        <v>0.23200000000000001</v>
      </c>
      <c r="HC15" s="29">
        <v>0.47006999999999999</v>
      </c>
      <c r="HD15">
        <f t="shared" si="4"/>
        <v>24.751358486909346</v>
      </c>
      <c r="HE15" s="49">
        <f t="shared" si="17"/>
        <v>0.26882966396292007</v>
      </c>
      <c r="HO15" s="29">
        <v>0.23200000000000001</v>
      </c>
      <c r="HP15" s="29">
        <v>0.47006999999999999</v>
      </c>
      <c r="HQ15">
        <f t="shared" si="5"/>
        <v>25.090601459123974</v>
      </c>
      <c r="HR15" s="49">
        <f t="shared" si="18"/>
        <v>0.26882966396292007</v>
      </c>
      <c r="IA15" s="29" t="s">
        <v>278</v>
      </c>
      <c r="IB15" t="s">
        <v>341</v>
      </c>
      <c r="IC15" s="146" t="s">
        <v>310</v>
      </c>
      <c r="IE15" s="29">
        <v>0.23200000000000001</v>
      </c>
      <c r="IF15" s="29">
        <v>0.47006999999999999</v>
      </c>
      <c r="IG15">
        <f t="shared" si="6"/>
        <v>25.428893670215572</v>
      </c>
      <c r="IH15" s="28">
        <f t="shared" si="7"/>
        <v>0.26882966396292007</v>
      </c>
      <c r="IU15" s="29">
        <v>0.23200000000000001</v>
      </c>
      <c r="IV15" s="29">
        <v>0.47006999999999999</v>
      </c>
      <c r="IW15" s="29">
        <f t="shared" si="8"/>
        <v>25.766215625605213</v>
      </c>
      <c r="IX15" s="28">
        <f t="shared" si="9"/>
        <v>0.26882966396292007</v>
      </c>
      <c r="JJ15" s="29">
        <v>0.23200000000000001</v>
      </c>
      <c r="JK15" s="29">
        <v>0.47006999999999999</v>
      </c>
      <c r="JL15">
        <f t="shared" si="10"/>
        <v>26.437872698321247</v>
      </c>
      <c r="JM15" s="28">
        <f t="shared" si="19"/>
        <v>0.26882966396292007</v>
      </c>
    </row>
    <row r="16" spans="1:274" ht="14.4" x14ac:dyDescent="0.3">
      <c r="B16" s="29">
        <v>0.25800000000000001</v>
      </c>
      <c r="C16" s="29">
        <v>0.43004999999999999</v>
      </c>
      <c r="D16">
        <v>18.993477470328095</v>
      </c>
      <c r="E16" s="49">
        <f t="shared" si="11"/>
        <v>0.29895712630359211</v>
      </c>
      <c r="Q16" s="29">
        <v>0.25800000000000001</v>
      </c>
      <c r="R16" s="29">
        <v>0.43004999999999999</v>
      </c>
      <c r="S16">
        <f t="shared" si="12"/>
        <v>18.643812454683722</v>
      </c>
      <c r="T16" s="28">
        <f t="shared" si="13"/>
        <v>0.29895712630359211</v>
      </c>
      <c r="AF16" s="29">
        <v>0.25800000000000001</v>
      </c>
      <c r="AG16" s="29">
        <v>0.43004999999999999</v>
      </c>
      <c r="AH16">
        <f t="shared" si="14"/>
        <v>18.293506531286724</v>
      </c>
      <c r="AI16" s="49">
        <f t="shared" si="15"/>
        <v>0.29895712630359211</v>
      </c>
      <c r="AT16">
        <v>0.25800000000000001</v>
      </c>
      <c r="AU16">
        <v>0.43004999999999999</v>
      </c>
      <c r="AV16">
        <v>19.342477362730243</v>
      </c>
      <c r="AW16">
        <v>0.29895712630359211</v>
      </c>
      <c r="BH16">
        <v>0.25800000000000001</v>
      </c>
      <c r="BI16">
        <v>0.43004999999999999</v>
      </c>
      <c r="BJ16">
        <v>19.690788205832234</v>
      </c>
      <c r="BK16">
        <v>0.29895712630359211</v>
      </c>
      <c r="BW16">
        <v>0.25800000000000001</v>
      </c>
      <c r="BX16">
        <v>0.43004999999999999</v>
      </c>
      <c r="BY16">
        <v>20.038386371649409</v>
      </c>
      <c r="BZ16">
        <v>0.29895712630359211</v>
      </c>
      <c r="CH16">
        <v>0.25800000000000001</v>
      </c>
      <c r="CI16">
        <v>0.43004999999999999</v>
      </c>
      <c r="CJ16">
        <v>20.38524853860163</v>
      </c>
      <c r="CK16">
        <v>0.29895712630359211</v>
      </c>
      <c r="CS16">
        <v>0.25800000000000001</v>
      </c>
      <c r="CT16">
        <v>0.43004999999999999</v>
      </c>
      <c r="CU16">
        <v>20.731351699528489</v>
      </c>
      <c r="CV16">
        <v>0.29895712630359211</v>
      </c>
      <c r="DG16">
        <v>0.28299999999999997</v>
      </c>
      <c r="DH16">
        <v>0.39679999999999999</v>
      </c>
      <c r="DI16">
        <v>19.717773169383296</v>
      </c>
      <c r="DJ16">
        <v>0.32792584009269987</v>
      </c>
      <c r="DS16">
        <v>0.28299999999999997</v>
      </c>
      <c r="DT16">
        <v>0.39679999999999999</v>
      </c>
      <c r="DU16">
        <v>20.0622905926014</v>
      </c>
      <c r="DV16">
        <v>0.32792584009269987</v>
      </c>
      <c r="EF16">
        <v>0.28299999999999997</v>
      </c>
      <c r="EG16">
        <v>0.39679999999999999</v>
      </c>
      <c r="EH16" s="29">
        <v>20.234240892439445</v>
      </c>
      <c r="EI16">
        <v>0.32792584009269987</v>
      </c>
      <c r="EQ16" s="29">
        <v>0.28299999999999997</v>
      </c>
      <c r="ER16" s="29">
        <v>0.39679999999999999</v>
      </c>
      <c r="ES16">
        <v>20.405981950138752</v>
      </c>
      <c r="ET16">
        <v>0.32792584009269987</v>
      </c>
      <c r="FD16">
        <v>0.28299999999999997</v>
      </c>
      <c r="FE16">
        <v>0.39679999999999999</v>
      </c>
      <c r="FF16">
        <v>20.748825566177466</v>
      </c>
      <c r="FG16">
        <v>0.32792584009269987</v>
      </c>
      <c r="FN16" s="86">
        <v>0.28299999999999997</v>
      </c>
      <c r="FO16" s="29">
        <v>0.39679999999999999</v>
      </c>
      <c r="FP16">
        <f t="shared" si="0"/>
        <v>20.919922470328093</v>
      </c>
      <c r="FQ16" s="49">
        <f t="shared" si="1"/>
        <v>0.32792584009269987</v>
      </c>
      <c r="FZ16">
        <v>0.25800000000000001</v>
      </c>
      <c r="GA16">
        <v>0.43004999999999999</v>
      </c>
      <c r="GB16">
        <f t="shared" si="2"/>
        <v>22.44970011449545</v>
      </c>
      <c r="GC16">
        <v>0.29895712630359211</v>
      </c>
      <c r="GN16" s="29">
        <v>0.25800000000000001</v>
      </c>
      <c r="GO16" s="29">
        <v>0.43004999999999999</v>
      </c>
      <c r="GP16">
        <f t="shared" si="3"/>
        <v>22.790784624497952</v>
      </c>
      <c r="GQ16" s="49">
        <f t="shared" si="16"/>
        <v>0.29895712630359211</v>
      </c>
      <c r="HB16" s="29">
        <v>0.25800000000000001</v>
      </c>
      <c r="HC16" s="29">
        <v>0.43004999999999999</v>
      </c>
      <c r="HD16">
        <f t="shared" si="4"/>
        <v>23.130958486909346</v>
      </c>
      <c r="HE16" s="49">
        <f t="shared" si="17"/>
        <v>0.29895712630359211</v>
      </c>
      <c r="HO16" s="29">
        <v>0.25800000000000001</v>
      </c>
      <c r="HP16" s="29">
        <v>0.43004999999999999</v>
      </c>
      <c r="HQ16">
        <f t="shared" si="5"/>
        <v>23.47020145912397</v>
      </c>
      <c r="HR16" s="49">
        <f t="shared" si="18"/>
        <v>0.29895712630359211</v>
      </c>
      <c r="IA16" s="29" t="s">
        <v>279</v>
      </c>
      <c r="IB16" t="s">
        <v>342</v>
      </c>
      <c r="IC16" s="146" t="s">
        <v>311</v>
      </c>
      <c r="IE16" s="29">
        <v>0.25800000000000001</v>
      </c>
      <c r="IF16" s="29">
        <v>0.43004999999999999</v>
      </c>
      <c r="IG16">
        <f t="shared" si="6"/>
        <v>23.808493670215569</v>
      </c>
      <c r="IH16" s="28">
        <f t="shared" si="7"/>
        <v>0.29895712630359211</v>
      </c>
      <c r="IU16" s="29">
        <v>0.25800000000000001</v>
      </c>
      <c r="IV16" s="29">
        <v>0.43004999999999999</v>
      </c>
      <c r="IW16" s="29">
        <f t="shared" si="8"/>
        <v>24.145815625605209</v>
      </c>
      <c r="IX16" s="28">
        <f t="shared" si="9"/>
        <v>0.29895712630359211</v>
      </c>
      <c r="JJ16" s="29">
        <v>0.25800000000000001</v>
      </c>
      <c r="JK16" s="29">
        <v>0.43004999999999999</v>
      </c>
      <c r="JL16">
        <f t="shared" si="10"/>
        <v>24.817472698321247</v>
      </c>
      <c r="JM16" s="28">
        <f t="shared" si="19"/>
        <v>0.29895712630359211</v>
      </c>
    </row>
    <row r="17" spans="2:273" ht="14.4" x14ac:dyDescent="0.3">
      <c r="B17" s="29">
        <v>0.28299999999999997</v>
      </c>
      <c r="C17" s="29">
        <v>0.39679999999999999</v>
      </c>
      <c r="D17">
        <v>17.634577470328093</v>
      </c>
      <c r="E17" s="49">
        <f t="shared" si="11"/>
        <v>0.32792584009269987</v>
      </c>
      <c r="Q17" s="29">
        <v>0.28299999999999997</v>
      </c>
      <c r="R17" s="29">
        <v>0.39679999999999999</v>
      </c>
      <c r="S17">
        <f t="shared" si="12"/>
        <v>17.28491245468372</v>
      </c>
      <c r="T17" s="28">
        <f t="shared" si="13"/>
        <v>0.32792584009269987</v>
      </c>
      <c r="AF17" s="29">
        <v>0.28299999999999997</v>
      </c>
      <c r="AG17" s="29">
        <v>0.39679999999999999</v>
      </c>
      <c r="AH17">
        <f t="shared" si="14"/>
        <v>16.934606531286722</v>
      </c>
      <c r="AI17" s="49">
        <f t="shared" si="15"/>
        <v>0.32792584009269987</v>
      </c>
      <c r="AT17">
        <v>0.28299999999999997</v>
      </c>
      <c r="AU17">
        <v>0.39679999999999999</v>
      </c>
      <c r="AV17">
        <v>17.983577362730241</v>
      </c>
      <c r="AW17">
        <v>0.32792584009269987</v>
      </c>
      <c r="BH17">
        <v>0.28299999999999997</v>
      </c>
      <c r="BI17">
        <v>0.39679999999999999</v>
      </c>
      <c r="BJ17">
        <v>18.331888205832229</v>
      </c>
      <c r="BK17">
        <v>0.32792584009269987</v>
      </c>
      <c r="BW17">
        <v>0.28299999999999997</v>
      </c>
      <c r="BX17">
        <v>0.39679999999999999</v>
      </c>
      <c r="BY17">
        <v>18.679486371649404</v>
      </c>
      <c r="BZ17">
        <v>0.32792584009269987</v>
      </c>
      <c r="CH17">
        <v>0.28299999999999997</v>
      </c>
      <c r="CI17">
        <v>0.39679999999999999</v>
      </c>
      <c r="CJ17">
        <v>19.026348538601624</v>
      </c>
      <c r="CK17">
        <v>0.32792584009269987</v>
      </c>
      <c r="CS17">
        <v>0.28299999999999997</v>
      </c>
      <c r="CT17">
        <v>0.39679999999999999</v>
      </c>
      <c r="CU17">
        <v>19.372451699528483</v>
      </c>
      <c r="CV17">
        <v>0.32792584009269987</v>
      </c>
      <c r="DG17">
        <v>0.309</v>
      </c>
      <c r="DH17">
        <v>0.36881999999999998</v>
      </c>
      <c r="DI17">
        <v>18.558873169383297</v>
      </c>
      <c r="DJ17">
        <v>0.35805330243337197</v>
      </c>
      <c r="DS17">
        <v>0.309</v>
      </c>
      <c r="DT17">
        <v>0.36881999999999998</v>
      </c>
      <c r="DU17">
        <v>18.903390592601401</v>
      </c>
      <c r="DV17">
        <v>0.35805330243337197</v>
      </c>
      <c r="EF17">
        <v>0.309</v>
      </c>
      <c r="EG17">
        <v>0.36881999999999998</v>
      </c>
      <c r="EH17" s="29">
        <v>19.075340892439446</v>
      </c>
      <c r="EI17">
        <v>0.35805330243337197</v>
      </c>
      <c r="EQ17" s="29">
        <v>0.309</v>
      </c>
      <c r="ER17" s="29">
        <v>0.36881999999999998</v>
      </c>
      <c r="ES17">
        <v>19.247081950138757</v>
      </c>
      <c r="ET17">
        <v>0.35805330243337197</v>
      </c>
      <c r="FD17">
        <v>0.309</v>
      </c>
      <c r="FE17">
        <v>0.36881999999999998</v>
      </c>
      <c r="FF17">
        <v>19.58992556617747</v>
      </c>
      <c r="FG17">
        <v>0.35805330243337197</v>
      </c>
      <c r="FN17" s="86">
        <v>0.309</v>
      </c>
      <c r="FO17" s="29">
        <v>0.36881999999999998</v>
      </c>
      <c r="FP17">
        <f t="shared" si="0"/>
        <v>19.761022470328093</v>
      </c>
      <c r="FQ17" s="49">
        <f t="shared" si="1"/>
        <v>0.35805330243337197</v>
      </c>
      <c r="FZ17">
        <v>0.28299999999999997</v>
      </c>
      <c r="GA17">
        <v>0.39679999999999999</v>
      </c>
      <c r="GB17">
        <f t="shared" si="2"/>
        <v>21.090800114495451</v>
      </c>
      <c r="GC17">
        <v>0.32792584009269987</v>
      </c>
      <c r="GN17" s="29">
        <v>0.28299999999999997</v>
      </c>
      <c r="GO17" s="29">
        <v>0.39679999999999999</v>
      </c>
      <c r="GP17">
        <f t="shared" si="3"/>
        <v>21.431884624497954</v>
      </c>
      <c r="GQ17" s="49">
        <f t="shared" si="16"/>
        <v>0.32792584009269987</v>
      </c>
      <c r="HB17" s="29">
        <v>0.28299999999999997</v>
      </c>
      <c r="HC17" s="29">
        <v>0.39679999999999999</v>
      </c>
      <c r="HD17">
        <f t="shared" si="4"/>
        <v>21.772058486909344</v>
      </c>
      <c r="HE17" s="49">
        <f t="shared" si="17"/>
        <v>0.32792584009269987</v>
      </c>
      <c r="HO17" s="29">
        <v>0.28299999999999997</v>
      </c>
      <c r="HP17" s="29">
        <v>0.39679999999999999</v>
      </c>
      <c r="HQ17">
        <f t="shared" si="5"/>
        <v>22.111301459123972</v>
      </c>
      <c r="HR17" s="49">
        <f t="shared" si="18"/>
        <v>0.32792584009269987</v>
      </c>
      <c r="IA17" s="29" t="s">
        <v>280</v>
      </c>
      <c r="IB17" t="s">
        <v>343</v>
      </c>
      <c r="IC17" s="146" t="s">
        <v>312</v>
      </c>
      <c r="IE17" s="29">
        <v>0.28299999999999997</v>
      </c>
      <c r="IF17" s="29">
        <v>0.39679999999999999</v>
      </c>
      <c r="IG17">
        <f t="shared" si="6"/>
        <v>22.44959367021557</v>
      </c>
      <c r="IH17" s="28">
        <f t="shared" si="7"/>
        <v>0.32792584009269987</v>
      </c>
      <c r="IU17" s="29">
        <v>0.28299999999999997</v>
      </c>
      <c r="IV17" s="29">
        <v>0.39679999999999999</v>
      </c>
      <c r="IW17" s="29">
        <f t="shared" si="8"/>
        <v>22.786915625605211</v>
      </c>
      <c r="IX17" s="28">
        <f t="shared" si="9"/>
        <v>0.32792584009269987</v>
      </c>
      <c r="JJ17" s="29">
        <v>0.28299999999999997</v>
      </c>
      <c r="JK17" s="29">
        <v>0.39679999999999999</v>
      </c>
      <c r="JL17">
        <f t="shared" si="10"/>
        <v>23.458572698321245</v>
      </c>
      <c r="JM17" s="28">
        <f t="shared" si="19"/>
        <v>0.32792584009269987</v>
      </c>
    </row>
    <row r="18" spans="2:273" ht="14.4" x14ac:dyDescent="0.3">
      <c r="B18" s="29">
        <v>0.309</v>
      </c>
      <c r="C18" s="29">
        <v>0.36881999999999998</v>
      </c>
      <c r="D18">
        <v>16.475677470328094</v>
      </c>
      <c r="E18" s="49">
        <f t="shared" si="11"/>
        <v>0.35805330243337197</v>
      </c>
      <c r="Q18" s="29">
        <v>0.309</v>
      </c>
      <c r="R18" s="29">
        <v>0.36881999999999998</v>
      </c>
      <c r="S18">
        <f t="shared" si="12"/>
        <v>16.126012454683721</v>
      </c>
      <c r="T18" s="28">
        <f t="shared" si="13"/>
        <v>0.35805330243337197</v>
      </c>
      <c r="AF18" s="29">
        <v>0.309</v>
      </c>
      <c r="AG18" s="29">
        <v>0.36881999999999998</v>
      </c>
      <c r="AH18">
        <f t="shared" si="14"/>
        <v>15.775706531286723</v>
      </c>
      <c r="AI18" s="49">
        <f t="shared" si="15"/>
        <v>0.35805330243337197</v>
      </c>
      <c r="AT18">
        <v>0.309</v>
      </c>
      <c r="AU18">
        <v>0.36881999999999998</v>
      </c>
      <c r="AV18">
        <v>16.824677362730242</v>
      </c>
      <c r="AW18">
        <v>0.35805330243337197</v>
      </c>
      <c r="BH18">
        <v>0.309</v>
      </c>
      <c r="BI18">
        <v>0.36881999999999998</v>
      </c>
      <c r="BJ18">
        <v>17.172988205832233</v>
      </c>
      <c r="BK18">
        <v>0.35805330243337197</v>
      </c>
      <c r="BW18">
        <v>0.309</v>
      </c>
      <c r="BX18">
        <v>0.36881999999999998</v>
      </c>
      <c r="BY18">
        <v>17.520586371649408</v>
      </c>
      <c r="BZ18">
        <v>0.35805330243337197</v>
      </c>
      <c r="CH18">
        <v>0.309</v>
      </c>
      <c r="CI18">
        <v>0.36881999999999998</v>
      </c>
      <c r="CJ18">
        <v>17.867448538601629</v>
      </c>
      <c r="CK18">
        <v>0.35805330243337197</v>
      </c>
      <c r="CS18">
        <v>0.309</v>
      </c>
      <c r="CT18">
        <v>0.36881999999999998</v>
      </c>
      <c r="CU18">
        <v>18.213551699528487</v>
      </c>
      <c r="CV18">
        <v>0.35805330243337197</v>
      </c>
      <c r="DG18">
        <v>0.33500000000000002</v>
      </c>
      <c r="DH18">
        <v>0.34499000000000002</v>
      </c>
      <c r="DI18">
        <v>17.555973169383297</v>
      </c>
      <c r="DJ18">
        <v>0.38818076477404406</v>
      </c>
      <c r="DS18">
        <v>0.33500000000000002</v>
      </c>
      <c r="DT18">
        <v>0.34499000000000002</v>
      </c>
      <c r="DU18">
        <v>17.9004905926014</v>
      </c>
      <c r="DV18">
        <v>0.38818076477404406</v>
      </c>
      <c r="EF18">
        <v>0.33500000000000002</v>
      </c>
      <c r="EG18">
        <v>0.34499000000000002</v>
      </c>
      <c r="EH18" s="29">
        <v>18.072440892439445</v>
      </c>
      <c r="EI18">
        <v>0.38818076477404406</v>
      </c>
      <c r="EQ18" s="29">
        <v>0.33500000000000002</v>
      </c>
      <c r="ER18" s="29">
        <v>0.34499000000000002</v>
      </c>
      <c r="ES18">
        <v>18.244181950138753</v>
      </c>
      <c r="ET18">
        <v>0.38818076477404406</v>
      </c>
      <c r="FD18">
        <v>0.33500000000000002</v>
      </c>
      <c r="FE18">
        <v>0.34499000000000002</v>
      </c>
      <c r="FF18">
        <v>18.587025566177466</v>
      </c>
      <c r="FG18">
        <v>0.38818076477404406</v>
      </c>
      <c r="FN18" s="86">
        <v>0.33500000000000002</v>
      </c>
      <c r="FO18" s="29">
        <v>0.34499000000000002</v>
      </c>
      <c r="FP18">
        <f t="shared" si="0"/>
        <v>18.758122470328093</v>
      </c>
      <c r="FQ18" s="49">
        <f t="shared" si="1"/>
        <v>0.38818076477404406</v>
      </c>
      <c r="FZ18">
        <v>0.309</v>
      </c>
      <c r="GA18">
        <v>0.36881999999999998</v>
      </c>
      <c r="GB18">
        <f t="shared" si="2"/>
        <v>19.931900114495448</v>
      </c>
      <c r="GC18">
        <v>0.35805330243337197</v>
      </c>
      <c r="GN18" s="29">
        <v>0.309</v>
      </c>
      <c r="GO18" s="29">
        <v>0.36881999999999998</v>
      </c>
      <c r="GP18">
        <f t="shared" si="3"/>
        <v>20.272984624497951</v>
      </c>
      <c r="GQ18" s="49">
        <f t="shared" si="16"/>
        <v>0.35805330243337197</v>
      </c>
      <c r="HB18" s="29">
        <v>0.309</v>
      </c>
      <c r="HC18" s="29">
        <v>0.36881999999999998</v>
      </c>
      <c r="HD18">
        <f t="shared" si="4"/>
        <v>20.613158486909345</v>
      </c>
      <c r="HE18" s="49">
        <f t="shared" si="17"/>
        <v>0.35805330243337197</v>
      </c>
      <c r="HO18" s="29">
        <v>0.309</v>
      </c>
      <c r="HP18" s="29">
        <v>0.36881999999999998</v>
      </c>
      <c r="HQ18">
        <f t="shared" si="5"/>
        <v>20.952401459123969</v>
      </c>
      <c r="HR18" s="49">
        <f t="shared" si="18"/>
        <v>0.35805330243337197</v>
      </c>
      <c r="IA18" s="29" t="s">
        <v>281</v>
      </c>
      <c r="IB18" t="s">
        <v>344</v>
      </c>
      <c r="IC18" s="146" t="s">
        <v>313</v>
      </c>
      <c r="IE18" s="29">
        <v>0.309</v>
      </c>
      <c r="IF18" s="29">
        <v>0.36881999999999998</v>
      </c>
      <c r="IG18">
        <f t="shared" si="6"/>
        <v>21.290693670215568</v>
      </c>
      <c r="IH18" s="28">
        <f t="shared" si="7"/>
        <v>0.35805330243337197</v>
      </c>
      <c r="IU18" s="29">
        <v>0.309</v>
      </c>
      <c r="IV18" s="29">
        <v>0.36881999999999998</v>
      </c>
      <c r="IW18" s="29">
        <f t="shared" si="8"/>
        <v>21.628015625605208</v>
      </c>
      <c r="IX18" s="28">
        <f t="shared" si="9"/>
        <v>0.35805330243337197</v>
      </c>
      <c r="JJ18" s="29">
        <v>0.309</v>
      </c>
      <c r="JK18" s="29">
        <v>0.36881999999999998</v>
      </c>
      <c r="JL18">
        <f t="shared" si="10"/>
        <v>22.299672698321245</v>
      </c>
      <c r="JM18" s="28">
        <f t="shared" si="19"/>
        <v>0.35805330243337197</v>
      </c>
    </row>
    <row r="19" spans="2:273" ht="14.4" x14ac:dyDescent="0.3">
      <c r="B19" s="29">
        <v>0.33500000000000002</v>
      </c>
      <c r="C19" s="29">
        <v>0.34499000000000002</v>
      </c>
      <c r="D19">
        <v>15.472777470328094</v>
      </c>
      <c r="E19" s="49">
        <f t="shared" si="11"/>
        <v>0.38818076477404406</v>
      </c>
      <c r="Q19" s="29">
        <v>0.33500000000000002</v>
      </c>
      <c r="R19" s="29">
        <v>0.34499000000000002</v>
      </c>
      <c r="S19">
        <f t="shared" si="12"/>
        <v>15.123112454683721</v>
      </c>
      <c r="T19" s="28">
        <f t="shared" si="13"/>
        <v>0.38818076477404406</v>
      </c>
      <c r="AF19" s="29">
        <v>0.33500000000000002</v>
      </c>
      <c r="AG19" s="29">
        <v>0.34499000000000002</v>
      </c>
      <c r="AH19">
        <f t="shared" si="14"/>
        <v>14.772806531286722</v>
      </c>
      <c r="AI19" s="49">
        <f t="shared" si="15"/>
        <v>0.38818076477404406</v>
      </c>
      <c r="AT19">
        <v>0.33500000000000002</v>
      </c>
      <c r="AU19">
        <v>0.34499000000000002</v>
      </c>
      <c r="AV19">
        <v>15.821777362730241</v>
      </c>
      <c r="AW19">
        <v>0.38818076477404406</v>
      </c>
      <c r="BH19">
        <v>0.33500000000000002</v>
      </c>
      <c r="BI19">
        <v>0.34499000000000002</v>
      </c>
      <c r="BJ19">
        <v>16.170088205832229</v>
      </c>
      <c r="BK19">
        <v>0.38818076477404406</v>
      </c>
      <c r="BW19">
        <v>0.33500000000000002</v>
      </c>
      <c r="BX19">
        <v>0.34499000000000002</v>
      </c>
      <c r="BY19">
        <v>16.517686371649404</v>
      </c>
      <c r="BZ19">
        <v>0.38818076477404406</v>
      </c>
      <c r="CH19">
        <v>0.33500000000000002</v>
      </c>
      <c r="CI19">
        <v>0.34499000000000002</v>
      </c>
      <c r="CJ19">
        <v>16.864548538601625</v>
      </c>
      <c r="CK19">
        <v>0.38818076477404406</v>
      </c>
      <c r="CS19">
        <v>0.33500000000000002</v>
      </c>
      <c r="CT19">
        <v>0.34499000000000002</v>
      </c>
      <c r="CU19">
        <v>17.210651699528484</v>
      </c>
      <c r="CV19">
        <v>0.38818076477404406</v>
      </c>
      <c r="DG19">
        <v>0.36099999999999999</v>
      </c>
      <c r="DH19">
        <v>0.32449</v>
      </c>
      <c r="DI19">
        <v>16.666973169383297</v>
      </c>
      <c r="DJ19">
        <v>0.4183082271147161</v>
      </c>
      <c r="DS19">
        <v>0.36099999999999999</v>
      </c>
      <c r="DT19">
        <v>0.32449</v>
      </c>
      <c r="DU19">
        <v>17.011490592601401</v>
      </c>
      <c r="DV19">
        <v>0.4183082271147161</v>
      </c>
      <c r="EF19">
        <v>0.36099999999999999</v>
      </c>
      <c r="EG19">
        <v>0.32449</v>
      </c>
      <c r="EH19" s="29">
        <v>17.183440892439446</v>
      </c>
      <c r="EI19">
        <v>0.4183082271147161</v>
      </c>
      <c r="EQ19" s="29">
        <v>0.36099999999999999</v>
      </c>
      <c r="ER19" s="29">
        <v>0.32449</v>
      </c>
      <c r="ES19">
        <v>17.355181950138757</v>
      </c>
      <c r="ET19">
        <v>0.4183082271147161</v>
      </c>
      <c r="FD19">
        <v>0.36099999999999999</v>
      </c>
      <c r="FE19">
        <v>0.32449</v>
      </c>
      <c r="FF19">
        <v>17.698025566177471</v>
      </c>
      <c r="FG19">
        <v>0.4183082271147161</v>
      </c>
      <c r="FN19" s="86">
        <v>0.36099999999999999</v>
      </c>
      <c r="FO19" s="29">
        <v>0.32449</v>
      </c>
      <c r="FP19">
        <f t="shared" si="0"/>
        <v>17.869122470328094</v>
      </c>
      <c r="FQ19" s="49">
        <f t="shared" si="1"/>
        <v>0.4183082271147161</v>
      </c>
      <c r="FZ19">
        <v>0.33500000000000002</v>
      </c>
      <c r="GA19">
        <v>0.34499000000000002</v>
      </c>
      <c r="GB19">
        <f t="shared" si="2"/>
        <v>18.929000114495452</v>
      </c>
      <c r="GC19">
        <v>0.38818076477404406</v>
      </c>
      <c r="GN19" s="29">
        <v>0.33500000000000002</v>
      </c>
      <c r="GO19" s="29">
        <v>0.34499000000000002</v>
      </c>
      <c r="GP19">
        <f t="shared" si="3"/>
        <v>19.270084624497954</v>
      </c>
      <c r="GQ19" s="49">
        <f t="shared" si="16"/>
        <v>0.38818076477404406</v>
      </c>
      <c r="HB19" s="29">
        <v>0.33500000000000002</v>
      </c>
      <c r="HC19" s="29">
        <v>0.34499000000000002</v>
      </c>
      <c r="HD19">
        <f t="shared" si="4"/>
        <v>19.610258486909345</v>
      </c>
      <c r="HE19" s="49">
        <f t="shared" si="17"/>
        <v>0.38818076477404406</v>
      </c>
      <c r="HO19" s="29">
        <v>0.33500000000000002</v>
      </c>
      <c r="HP19" s="29">
        <v>0.34499000000000002</v>
      </c>
      <c r="HQ19">
        <f t="shared" si="5"/>
        <v>19.949501459123972</v>
      </c>
      <c r="HR19" s="49">
        <f t="shared" si="18"/>
        <v>0.38818076477404406</v>
      </c>
      <c r="IA19" s="29" t="s">
        <v>282</v>
      </c>
      <c r="IB19" t="s">
        <v>345</v>
      </c>
      <c r="IC19" s="146" t="s">
        <v>314</v>
      </c>
      <c r="IE19" s="29">
        <v>0.33500000000000002</v>
      </c>
      <c r="IF19" s="29">
        <v>0.34499000000000002</v>
      </c>
      <c r="IG19">
        <f t="shared" si="6"/>
        <v>20.287793670215571</v>
      </c>
      <c r="IH19" s="28">
        <f t="shared" si="7"/>
        <v>0.38818076477404406</v>
      </c>
      <c r="IU19" s="29">
        <v>0.33500000000000002</v>
      </c>
      <c r="IV19" s="29">
        <v>0.34499000000000002</v>
      </c>
      <c r="IW19" s="29">
        <f t="shared" si="8"/>
        <v>20.625115625605211</v>
      </c>
      <c r="IX19" s="28">
        <f t="shared" si="9"/>
        <v>0.38818076477404406</v>
      </c>
      <c r="JJ19" s="29">
        <v>0.33500000000000002</v>
      </c>
      <c r="JK19" s="29">
        <v>0.34499000000000002</v>
      </c>
      <c r="JL19">
        <f t="shared" si="10"/>
        <v>21.296772698321245</v>
      </c>
      <c r="JM19" s="28">
        <f t="shared" si="19"/>
        <v>0.38818076477404406</v>
      </c>
    </row>
    <row r="20" spans="2:273" ht="14.4" x14ac:dyDescent="0.3">
      <c r="B20" s="29">
        <v>0.36099999999999999</v>
      </c>
      <c r="C20" s="29">
        <v>0.32449</v>
      </c>
      <c r="D20">
        <v>14.583777470328094</v>
      </c>
      <c r="E20" s="49">
        <f t="shared" si="11"/>
        <v>0.4183082271147161</v>
      </c>
      <c r="Q20" s="29">
        <v>0.36099999999999999</v>
      </c>
      <c r="R20" s="29">
        <v>0.32449</v>
      </c>
      <c r="S20">
        <f t="shared" si="12"/>
        <v>14.234112454683721</v>
      </c>
      <c r="T20" s="28">
        <f t="shared" si="13"/>
        <v>0.4183082271147161</v>
      </c>
      <c r="AF20" s="29">
        <v>0.36099999999999999</v>
      </c>
      <c r="AG20" s="29">
        <v>0.32449</v>
      </c>
      <c r="AH20">
        <f t="shared" si="14"/>
        <v>13.883806531286723</v>
      </c>
      <c r="AI20" s="49">
        <f t="shared" si="15"/>
        <v>0.4183082271147161</v>
      </c>
      <c r="AT20">
        <v>0.36099999999999999</v>
      </c>
      <c r="AU20">
        <v>0.32449</v>
      </c>
      <c r="AV20">
        <v>14.932777362730242</v>
      </c>
      <c r="AW20">
        <v>0.4183082271147161</v>
      </c>
      <c r="BH20">
        <v>0.36099999999999999</v>
      </c>
      <c r="BI20">
        <v>0.32449</v>
      </c>
      <c r="BJ20">
        <v>15.281088205832232</v>
      </c>
      <c r="BK20">
        <v>0.4183082271147161</v>
      </c>
      <c r="BW20">
        <v>0.36099999999999999</v>
      </c>
      <c r="BX20">
        <v>0.32449</v>
      </c>
      <c r="BY20">
        <v>15.628686371649406</v>
      </c>
      <c r="BZ20">
        <v>0.4183082271147161</v>
      </c>
      <c r="CH20">
        <v>0.36099999999999999</v>
      </c>
      <c r="CI20">
        <v>0.32449</v>
      </c>
      <c r="CJ20">
        <v>15.975548538601627</v>
      </c>
      <c r="CK20">
        <v>0.4183082271147161</v>
      </c>
      <c r="CS20">
        <v>0.36099999999999999</v>
      </c>
      <c r="CT20">
        <v>0.32449</v>
      </c>
      <c r="CU20">
        <v>16.321651699528488</v>
      </c>
      <c r="CV20">
        <v>0.4183082271147161</v>
      </c>
      <c r="DG20">
        <v>0.38600000000000001</v>
      </c>
      <c r="DH20">
        <v>0.30669000000000002</v>
      </c>
      <c r="DI20">
        <v>15.897573169383296</v>
      </c>
      <c r="DJ20">
        <v>0.44727694090382386</v>
      </c>
      <c r="DS20">
        <v>0.38600000000000001</v>
      </c>
      <c r="DT20">
        <v>0.30669000000000002</v>
      </c>
      <c r="DU20">
        <v>16.2420905926014</v>
      </c>
      <c r="DV20">
        <v>0.44727694090382386</v>
      </c>
      <c r="EF20">
        <v>0.38600000000000001</v>
      </c>
      <c r="EG20">
        <v>0.30669000000000002</v>
      </c>
      <c r="EH20" s="29">
        <v>16.414040892439445</v>
      </c>
      <c r="EI20">
        <v>0.44727694090382386</v>
      </c>
      <c r="EQ20" s="29">
        <v>0.38600000000000001</v>
      </c>
      <c r="ER20" s="29">
        <v>0.30669000000000002</v>
      </c>
      <c r="ES20">
        <v>16.585781950138752</v>
      </c>
      <c r="ET20">
        <v>0.44727694090382386</v>
      </c>
      <c r="FD20">
        <v>0.38600000000000001</v>
      </c>
      <c r="FE20">
        <v>0.30669000000000002</v>
      </c>
      <c r="FF20">
        <v>16.928625566177466</v>
      </c>
      <c r="FG20">
        <v>0.44727694090382386</v>
      </c>
      <c r="FN20" s="86">
        <v>0.38600000000000001</v>
      </c>
      <c r="FO20" s="29">
        <v>0.30669000000000002</v>
      </c>
      <c r="FP20">
        <f t="shared" si="0"/>
        <v>17.099722470328093</v>
      </c>
      <c r="FQ20" s="49">
        <f t="shared" si="1"/>
        <v>0.44727694090382386</v>
      </c>
      <c r="FZ20">
        <v>0.36099999999999999</v>
      </c>
      <c r="GA20">
        <v>0.32449</v>
      </c>
      <c r="GB20">
        <f t="shared" si="2"/>
        <v>18.040000114495449</v>
      </c>
      <c r="GC20">
        <v>0.4183082271147161</v>
      </c>
      <c r="GN20" s="29">
        <v>0.36099999999999999</v>
      </c>
      <c r="GO20" s="29">
        <v>0.32449</v>
      </c>
      <c r="GP20">
        <f t="shared" si="3"/>
        <v>18.381084624497952</v>
      </c>
      <c r="GQ20" s="49">
        <f t="shared" si="16"/>
        <v>0.4183082271147161</v>
      </c>
      <c r="HB20" s="29">
        <v>0.36099999999999999</v>
      </c>
      <c r="HC20" s="29">
        <v>0.32449</v>
      </c>
      <c r="HD20">
        <f t="shared" si="4"/>
        <v>18.721258486909345</v>
      </c>
      <c r="HE20" s="49">
        <f t="shared" si="17"/>
        <v>0.4183082271147161</v>
      </c>
      <c r="HO20" s="29">
        <v>0.36099999999999999</v>
      </c>
      <c r="HP20" s="29">
        <v>0.32449</v>
      </c>
      <c r="HQ20">
        <f t="shared" si="5"/>
        <v>19.060501459123969</v>
      </c>
      <c r="HR20" s="49">
        <f t="shared" si="18"/>
        <v>0.4183082271147161</v>
      </c>
      <c r="IA20" s="29" t="s">
        <v>283</v>
      </c>
      <c r="IB20" t="s">
        <v>346</v>
      </c>
      <c r="IC20" s="146" t="s">
        <v>315</v>
      </c>
      <c r="IE20" s="29">
        <v>0.36099999999999999</v>
      </c>
      <c r="IF20" s="29">
        <v>0.32449</v>
      </c>
      <c r="IG20">
        <f t="shared" si="6"/>
        <v>19.398793670215568</v>
      </c>
      <c r="IH20" s="28">
        <f t="shared" si="7"/>
        <v>0.4183082271147161</v>
      </c>
      <c r="IU20" s="29">
        <v>0.36099999999999999</v>
      </c>
      <c r="IV20" s="29">
        <v>0.32449</v>
      </c>
      <c r="IW20" s="29">
        <f t="shared" si="8"/>
        <v>19.736115625605208</v>
      </c>
      <c r="IX20" s="28">
        <f t="shared" si="9"/>
        <v>0.4183082271147161</v>
      </c>
      <c r="JJ20" s="29">
        <v>0.36099999999999999</v>
      </c>
      <c r="JK20" s="29">
        <v>0.32449</v>
      </c>
      <c r="JL20">
        <f t="shared" si="10"/>
        <v>20.407772698321246</v>
      </c>
      <c r="JM20" s="28">
        <f t="shared" si="19"/>
        <v>0.4183082271147161</v>
      </c>
    </row>
    <row r="21" spans="2:273" ht="14.4" x14ac:dyDescent="0.3">
      <c r="B21" s="29">
        <v>0.38600000000000001</v>
      </c>
      <c r="C21" s="29">
        <v>0.30669000000000002</v>
      </c>
      <c r="D21">
        <v>13.814377470328093</v>
      </c>
      <c r="E21" s="49">
        <f t="shared" si="11"/>
        <v>0.44727694090382386</v>
      </c>
      <c r="Q21" s="29">
        <v>0.38600000000000001</v>
      </c>
      <c r="R21" s="29">
        <v>0.30669000000000002</v>
      </c>
      <c r="S21">
        <f t="shared" si="12"/>
        <v>13.46471245468372</v>
      </c>
      <c r="T21" s="28">
        <f t="shared" si="13"/>
        <v>0.44727694090382386</v>
      </c>
      <c r="AF21" s="29">
        <v>0.38600000000000001</v>
      </c>
      <c r="AG21" s="29">
        <v>0.30669000000000002</v>
      </c>
      <c r="AH21">
        <f t="shared" si="14"/>
        <v>13.114406531286722</v>
      </c>
      <c r="AI21" s="49">
        <f t="shared" si="15"/>
        <v>0.44727694090382386</v>
      </c>
      <c r="AT21">
        <v>0.38600000000000001</v>
      </c>
      <c r="AU21">
        <v>0.30669000000000002</v>
      </c>
      <c r="AV21">
        <v>14.163377362730241</v>
      </c>
      <c r="AW21">
        <v>0.44727694090382386</v>
      </c>
      <c r="BH21">
        <v>0.38600000000000001</v>
      </c>
      <c r="BI21">
        <v>0.30669000000000002</v>
      </c>
      <c r="BJ21">
        <v>14.511688205832231</v>
      </c>
      <c r="BK21">
        <v>0.44727694090382386</v>
      </c>
      <c r="BW21">
        <v>0.38600000000000001</v>
      </c>
      <c r="BX21">
        <v>0.30669000000000002</v>
      </c>
      <c r="BY21">
        <v>14.859286371649405</v>
      </c>
      <c r="BZ21">
        <v>0.44727694090382386</v>
      </c>
      <c r="CH21">
        <v>0.38600000000000001</v>
      </c>
      <c r="CI21">
        <v>0.30669000000000002</v>
      </c>
      <c r="CJ21">
        <v>15.206148538601626</v>
      </c>
      <c r="CK21">
        <v>0.44727694090382386</v>
      </c>
      <c r="CS21">
        <v>0.38600000000000001</v>
      </c>
      <c r="CT21">
        <v>0.30669000000000002</v>
      </c>
      <c r="CU21">
        <v>15.552251699528485</v>
      </c>
      <c r="CV21">
        <v>0.44727694090382386</v>
      </c>
      <c r="DG21">
        <v>0.41199999999999998</v>
      </c>
      <c r="DH21">
        <v>0.29111999999999999</v>
      </c>
      <c r="DI21">
        <v>15.199673169383297</v>
      </c>
      <c r="DJ21">
        <v>0.4774044032444959</v>
      </c>
      <c r="DS21">
        <v>0.41199999999999998</v>
      </c>
      <c r="DT21">
        <v>0.29111999999999999</v>
      </c>
      <c r="DU21">
        <v>15.544190592601401</v>
      </c>
      <c r="DV21">
        <v>0.4774044032444959</v>
      </c>
      <c r="EF21">
        <v>0.41199999999999998</v>
      </c>
      <c r="EG21">
        <v>0.29111999999999999</v>
      </c>
      <c r="EH21" s="29">
        <v>15.716140892439446</v>
      </c>
      <c r="EI21">
        <v>0.4774044032444959</v>
      </c>
      <c r="EQ21" s="29">
        <v>0.41199999999999998</v>
      </c>
      <c r="ER21" s="29">
        <v>0.29111999999999999</v>
      </c>
      <c r="ES21">
        <v>15.887881950138755</v>
      </c>
      <c r="ET21">
        <v>0.4774044032444959</v>
      </c>
      <c r="FD21">
        <v>0.41199999999999998</v>
      </c>
      <c r="FE21">
        <v>0.29111999999999999</v>
      </c>
      <c r="FF21">
        <v>16.230725566177469</v>
      </c>
      <c r="FG21">
        <v>0.4774044032444959</v>
      </c>
      <c r="FN21" s="86">
        <v>0.41199999999999998</v>
      </c>
      <c r="FO21" s="29">
        <v>0.29111999999999999</v>
      </c>
      <c r="FP21">
        <f t="shared" si="0"/>
        <v>16.401822470328096</v>
      </c>
      <c r="FQ21" s="49">
        <f t="shared" si="1"/>
        <v>0.4774044032444959</v>
      </c>
      <c r="FZ21">
        <v>0.38600000000000001</v>
      </c>
      <c r="GA21">
        <v>0.30669000000000002</v>
      </c>
      <c r="GB21">
        <f t="shared" si="2"/>
        <v>17.270600114495451</v>
      </c>
      <c r="GC21">
        <v>0.44727694090382386</v>
      </c>
      <c r="GN21" s="29">
        <v>0.38600000000000001</v>
      </c>
      <c r="GO21" s="29">
        <v>0.30669000000000002</v>
      </c>
      <c r="GP21">
        <f t="shared" si="3"/>
        <v>17.611684624497954</v>
      </c>
      <c r="GQ21" s="49">
        <f t="shared" si="16"/>
        <v>0.44727694090382386</v>
      </c>
      <c r="HB21" s="29">
        <v>0.38600000000000001</v>
      </c>
      <c r="HC21" s="29">
        <v>0.30669000000000002</v>
      </c>
      <c r="HD21">
        <f t="shared" si="4"/>
        <v>17.951858486909344</v>
      </c>
      <c r="HE21" s="49">
        <f t="shared" si="17"/>
        <v>0.44727694090382386</v>
      </c>
      <c r="HO21" s="29">
        <v>0.38600000000000001</v>
      </c>
      <c r="HP21" s="29">
        <v>0.30669000000000002</v>
      </c>
      <c r="HQ21">
        <f t="shared" si="5"/>
        <v>18.291101459123972</v>
      </c>
      <c r="HR21" s="49">
        <f t="shared" si="18"/>
        <v>0.44727694090382386</v>
      </c>
      <c r="IA21" s="29" t="s">
        <v>284</v>
      </c>
      <c r="IB21" t="s">
        <v>347</v>
      </c>
      <c r="IC21" s="146" t="s">
        <v>316</v>
      </c>
      <c r="IE21" s="29">
        <v>0.38600000000000001</v>
      </c>
      <c r="IF21" s="29">
        <v>0.30669000000000002</v>
      </c>
      <c r="IG21">
        <f t="shared" si="6"/>
        <v>18.62939367021557</v>
      </c>
      <c r="IH21" s="28">
        <f t="shared" si="7"/>
        <v>0.44727694090382386</v>
      </c>
      <c r="IU21" s="29">
        <v>0.38600000000000001</v>
      </c>
      <c r="IV21" s="29">
        <v>0.30669000000000002</v>
      </c>
      <c r="IW21" s="29">
        <f t="shared" si="8"/>
        <v>18.966715625605211</v>
      </c>
      <c r="IX21" s="28">
        <f t="shared" si="9"/>
        <v>0.44727694090382386</v>
      </c>
      <c r="JJ21" s="29">
        <v>0.38600000000000001</v>
      </c>
      <c r="JK21" s="29">
        <v>0.30669000000000002</v>
      </c>
      <c r="JL21">
        <f t="shared" si="10"/>
        <v>19.638372698321245</v>
      </c>
      <c r="JM21" s="28">
        <f t="shared" si="19"/>
        <v>0.44727694090382386</v>
      </c>
    </row>
    <row r="22" spans="2:273" ht="14.4" x14ac:dyDescent="0.3">
      <c r="B22" s="29">
        <v>0.41199999999999998</v>
      </c>
      <c r="C22" s="29">
        <v>0.29111999999999999</v>
      </c>
      <c r="D22">
        <v>13.116477470328094</v>
      </c>
      <c r="E22" s="49">
        <f t="shared" si="11"/>
        <v>0.4774044032444959</v>
      </c>
      <c r="Q22" s="29">
        <v>0.41199999999999998</v>
      </c>
      <c r="R22" s="29">
        <v>0.29111999999999999</v>
      </c>
      <c r="S22">
        <f t="shared" si="12"/>
        <v>12.766812454683722</v>
      </c>
      <c r="T22" s="28">
        <f t="shared" si="13"/>
        <v>0.4774044032444959</v>
      </c>
      <c r="AF22" s="29">
        <v>0.41199999999999998</v>
      </c>
      <c r="AG22" s="29">
        <v>0.29111999999999999</v>
      </c>
      <c r="AH22">
        <f t="shared" si="14"/>
        <v>12.416506531286723</v>
      </c>
      <c r="AI22" s="49">
        <f t="shared" si="15"/>
        <v>0.4774044032444959</v>
      </c>
      <c r="AT22">
        <v>0.41199999999999998</v>
      </c>
      <c r="AU22">
        <v>0.29111999999999999</v>
      </c>
      <c r="AV22">
        <v>13.465477362730242</v>
      </c>
      <c r="AW22">
        <v>0.4774044032444959</v>
      </c>
      <c r="BH22">
        <v>0.41199999999999998</v>
      </c>
      <c r="BI22">
        <v>0.29111999999999999</v>
      </c>
      <c r="BJ22">
        <v>13.813788205832232</v>
      </c>
      <c r="BK22">
        <v>0.4774044032444959</v>
      </c>
      <c r="BW22">
        <v>0.41199999999999998</v>
      </c>
      <c r="BX22">
        <v>0.29111999999999999</v>
      </c>
      <c r="BY22">
        <v>14.161386371649407</v>
      </c>
      <c r="BZ22">
        <v>0.4774044032444959</v>
      </c>
      <c r="CH22">
        <v>0.41199999999999998</v>
      </c>
      <c r="CI22">
        <v>0.29111999999999999</v>
      </c>
      <c r="CJ22">
        <v>14.508248538601627</v>
      </c>
      <c r="CK22">
        <v>0.4774044032444959</v>
      </c>
      <c r="CS22">
        <v>0.41199999999999998</v>
      </c>
      <c r="CT22">
        <v>0.29111999999999999</v>
      </c>
      <c r="CU22">
        <v>14.854351699528486</v>
      </c>
      <c r="CV22">
        <v>0.4774044032444959</v>
      </c>
      <c r="DG22">
        <v>0.438</v>
      </c>
      <c r="DH22">
        <v>0.27739000000000003</v>
      </c>
      <c r="DI22">
        <v>14.568773169383297</v>
      </c>
      <c r="DJ22">
        <v>0.50753186558516805</v>
      </c>
      <c r="DS22">
        <v>0.438</v>
      </c>
      <c r="DT22">
        <v>0.27739000000000003</v>
      </c>
      <c r="DU22">
        <v>14.913290592601401</v>
      </c>
      <c r="DV22">
        <v>0.50753186558516805</v>
      </c>
      <c r="EF22">
        <v>0.438</v>
      </c>
      <c r="EG22">
        <v>0.27739000000000003</v>
      </c>
      <c r="EH22" s="29">
        <v>15.085240892439446</v>
      </c>
      <c r="EI22">
        <v>0.50753186558516805</v>
      </c>
      <c r="EQ22" s="29">
        <v>0.438</v>
      </c>
      <c r="ER22" s="29">
        <v>0.27739000000000003</v>
      </c>
      <c r="ES22">
        <v>15.256981950138755</v>
      </c>
      <c r="ET22">
        <v>0.50753186558516805</v>
      </c>
      <c r="FD22">
        <v>0.438</v>
      </c>
      <c r="FE22">
        <v>0.27739000000000003</v>
      </c>
      <c r="FF22">
        <v>15.599825566177469</v>
      </c>
      <c r="FG22">
        <v>0.50753186558516805</v>
      </c>
      <c r="FN22" s="86">
        <v>0.438</v>
      </c>
      <c r="FO22" s="29">
        <v>0.27739000000000003</v>
      </c>
      <c r="FP22">
        <f t="shared" si="0"/>
        <v>15.770922470328093</v>
      </c>
      <c r="FQ22" s="49">
        <f t="shared" si="1"/>
        <v>0.50753186558516805</v>
      </c>
      <c r="FZ22">
        <v>0.41199999999999998</v>
      </c>
      <c r="GA22">
        <v>0.29111999999999999</v>
      </c>
      <c r="GB22">
        <f t="shared" si="2"/>
        <v>16.572700114495451</v>
      </c>
      <c r="GC22">
        <v>0.4774044032444959</v>
      </c>
      <c r="GN22" s="29">
        <v>0.41199999999999998</v>
      </c>
      <c r="GO22" s="29">
        <v>0.29111999999999999</v>
      </c>
      <c r="GP22">
        <f t="shared" si="3"/>
        <v>16.913784624497954</v>
      </c>
      <c r="GQ22" s="49">
        <f t="shared" si="16"/>
        <v>0.4774044032444959</v>
      </c>
      <c r="HB22" s="29">
        <v>0.41199999999999998</v>
      </c>
      <c r="HC22" s="29">
        <v>0.29111999999999999</v>
      </c>
      <c r="HD22">
        <f t="shared" si="4"/>
        <v>17.253958486909347</v>
      </c>
      <c r="HE22" s="49">
        <f t="shared" si="17"/>
        <v>0.4774044032444959</v>
      </c>
      <c r="HO22" s="29">
        <v>0.41199999999999998</v>
      </c>
      <c r="HP22" s="29">
        <v>0.29111999999999999</v>
      </c>
      <c r="HQ22">
        <f t="shared" si="5"/>
        <v>17.593201459123971</v>
      </c>
      <c r="HR22" s="49">
        <f t="shared" si="18"/>
        <v>0.4774044032444959</v>
      </c>
      <c r="IA22" s="29" t="s">
        <v>285</v>
      </c>
      <c r="IB22" t="s">
        <v>348</v>
      </c>
      <c r="IC22" s="146" t="s">
        <v>317</v>
      </c>
      <c r="IE22" s="29">
        <v>0.41199999999999998</v>
      </c>
      <c r="IF22" s="29">
        <v>0.29111999999999999</v>
      </c>
      <c r="IG22">
        <f t="shared" si="6"/>
        <v>17.93149367021557</v>
      </c>
      <c r="IH22" s="28">
        <f t="shared" si="7"/>
        <v>0.4774044032444959</v>
      </c>
      <c r="IU22" s="29">
        <v>0.41199999999999998</v>
      </c>
      <c r="IV22" s="29">
        <v>0.29111999999999999</v>
      </c>
      <c r="IW22" s="29">
        <f t="shared" si="8"/>
        <v>18.26881562560521</v>
      </c>
      <c r="IX22" s="28">
        <f t="shared" si="9"/>
        <v>0.4774044032444959</v>
      </c>
      <c r="JJ22" s="29">
        <v>0.41199999999999998</v>
      </c>
      <c r="JK22" s="29">
        <v>0.29111999999999999</v>
      </c>
      <c r="JL22">
        <f t="shared" si="10"/>
        <v>18.940472698321244</v>
      </c>
      <c r="JM22" s="28">
        <f t="shared" si="19"/>
        <v>0.4774044032444959</v>
      </c>
    </row>
    <row r="23" spans="2:273" ht="14.4" x14ac:dyDescent="0.3">
      <c r="B23" s="29">
        <v>0.438</v>
      </c>
      <c r="C23" s="29">
        <v>0.27739000000000003</v>
      </c>
      <c r="D23">
        <v>12.485577470328094</v>
      </c>
      <c r="E23" s="49">
        <f t="shared" si="11"/>
        <v>0.50753186558516805</v>
      </c>
      <c r="Q23" s="29">
        <v>0.438</v>
      </c>
      <c r="R23" s="29">
        <v>0.27739000000000003</v>
      </c>
      <c r="S23">
        <f t="shared" si="12"/>
        <v>12.135912454683721</v>
      </c>
      <c r="T23" s="28">
        <f t="shared" si="13"/>
        <v>0.50753186558516805</v>
      </c>
      <c r="AF23" s="29">
        <v>0.438</v>
      </c>
      <c r="AG23" s="29">
        <v>0.27739000000000003</v>
      </c>
      <c r="AH23">
        <f t="shared" si="14"/>
        <v>11.785606531286723</v>
      </c>
      <c r="AI23" s="63">
        <f t="shared" si="15"/>
        <v>0.50753186558516805</v>
      </c>
      <c r="AT23">
        <v>0.438</v>
      </c>
      <c r="AU23">
        <v>0.27739000000000003</v>
      </c>
      <c r="AV23">
        <v>12.834577362730242</v>
      </c>
      <c r="AW23">
        <v>0.50753186558516805</v>
      </c>
      <c r="BH23">
        <v>0.438</v>
      </c>
      <c r="BI23">
        <v>0.27739000000000003</v>
      </c>
      <c r="BJ23">
        <v>13.182888205832231</v>
      </c>
      <c r="BK23">
        <v>0.50753186558516805</v>
      </c>
      <c r="BW23">
        <v>0.438</v>
      </c>
      <c r="BX23">
        <v>0.27739000000000003</v>
      </c>
      <c r="BY23">
        <v>13.530486371649406</v>
      </c>
      <c r="BZ23">
        <v>0.50753186558516805</v>
      </c>
      <c r="CH23">
        <v>0.438</v>
      </c>
      <c r="CI23">
        <v>0.27739000000000003</v>
      </c>
      <c r="CJ23">
        <v>13.877348538601627</v>
      </c>
      <c r="CK23">
        <v>0.50753186558516805</v>
      </c>
      <c r="CS23">
        <v>0.438</v>
      </c>
      <c r="CT23">
        <v>0.27739000000000003</v>
      </c>
      <c r="CU23">
        <v>14.223451699528486</v>
      </c>
      <c r="CV23">
        <v>0.50753186558516805</v>
      </c>
      <c r="DG23">
        <v>0.46400000000000002</v>
      </c>
      <c r="DH23">
        <v>0.26521</v>
      </c>
      <c r="DI23">
        <v>13.993773169383298</v>
      </c>
      <c r="DJ23">
        <v>0.53765932792584015</v>
      </c>
      <c r="DS23">
        <v>0.46400000000000002</v>
      </c>
      <c r="DT23">
        <v>0.26521</v>
      </c>
      <c r="DU23">
        <v>14.338290592601401</v>
      </c>
      <c r="DV23">
        <v>0.53765932792584015</v>
      </c>
      <c r="EF23">
        <v>0.46400000000000002</v>
      </c>
      <c r="EG23">
        <v>0.26521</v>
      </c>
      <c r="EH23" s="29">
        <v>14.510240892439446</v>
      </c>
      <c r="EI23">
        <v>0.53765932792584015</v>
      </c>
      <c r="EQ23" s="29">
        <v>0.46400000000000002</v>
      </c>
      <c r="ER23" s="29">
        <v>0.26521</v>
      </c>
      <c r="ES23">
        <v>14.681981950138756</v>
      </c>
      <c r="ET23">
        <v>0.53765932792584015</v>
      </c>
      <c r="FD23">
        <v>0.46400000000000002</v>
      </c>
      <c r="FE23">
        <v>0.26521</v>
      </c>
      <c r="FF23">
        <v>15.024825566177469</v>
      </c>
      <c r="FG23">
        <v>0.53765932792584015</v>
      </c>
      <c r="FN23" s="86">
        <v>0.46400000000000002</v>
      </c>
      <c r="FO23" s="29">
        <v>0.26521</v>
      </c>
      <c r="FP23">
        <f t="shared" si="0"/>
        <v>15.195922470328094</v>
      </c>
      <c r="FQ23" s="49">
        <f t="shared" si="1"/>
        <v>0.53765932792584015</v>
      </c>
      <c r="FZ23">
        <v>0.438</v>
      </c>
      <c r="GA23">
        <v>0.27739000000000003</v>
      </c>
      <c r="GB23">
        <f t="shared" si="2"/>
        <v>15.94180011449545</v>
      </c>
      <c r="GC23">
        <v>0.50753186558516805</v>
      </c>
      <c r="GN23" s="29">
        <v>0.438</v>
      </c>
      <c r="GO23" s="29">
        <v>0.27739000000000003</v>
      </c>
      <c r="GP23">
        <f t="shared" si="3"/>
        <v>16.282884624497953</v>
      </c>
      <c r="GQ23" s="49">
        <f t="shared" si="16"/>
        <v>0.50753186558516805</v>
      </c>
      <c r="HB23" s="29">
        <v>0.438</v>
      </c>
      <c r="HC23" s="29">
        <v>0.27739000000000003</v>
      </c>
      <c r="HD23">
        <f t="shared" si="4"/>
        <v>16.623058486909343</v>
      </c>
      <c r="HE23" s="49">
        <f t="shared" si="17"/>
        <v>0.50753186558516805</v>
      </c>
      <c r="HO23" s="29">
        <v>0.438</v>
      </c>
      <c r="HP23" s="29">
        <v>0.27739000000000003</v>
      </c>
      <c r="HQ23">
        <f t="shared" si="5"/>
        <v>16.962301459123971</v>
      </c>
      <c r="HR23" s="49">
        <f t="shared" si="18"/>
        <v>0.50753186558516805</v>
      </c>
      <c r="IA23" s="29" t="s">
        <v>286</v>
      </c>
      <c r="IB23" t="s">
        <v>349</v>
      </c>
      <c r="IC23" s="146" t="s">
        <v>318</v>
      </c>
      <c r="IE23" s="29">
        <v>0.438</v>
      </c>
      <c r="IF23" s="29">
        <v>0.27739000000000003</v>
      </c>
      <c r="IG23">
        <f t="shared" si="6"/>
        <v>17.300593670215569</v>
      </c>
      <c r="IH23" s="28">
        <f t="shared" si="7"/>
        <v>0.50753186558516805</v>
      </c>
      <c r="IU23" s="29">
        <v>0.438</v>
      </c>
      <c r="IV23" s="29">
        <v>0.27739000000000003</v>
      </c>
      <c r="IW23" s="29">
        <f t="shared" si="8"/>
        <v>17.63791562560521</v>
      </c>
      <c r="IX23" s="28">
        <f t="shared" si="9"/>
        <v>0.50753186558516805</v>
      </c>
      <c r="JJ23" s="29">
        <v>0.438</v>
      </c>
      <c r="JK23" s="29">
        <v>0.27739000000000003</v>
      </c>
      <c r="JL23">
        <f t="shared" si="10"/>
        <v>18.309572698321247</v>
      </c>
      <c r="JM23" s="28">
        <f t="shared" si="19"/>
        <v>0.50753186558516805</v>
      </c>
    </row>
    <row r="24" spans="2:273" ht="14.4" x14ac:dyDescent="0.3">
      <c r="B24" s="29">
        <v>0.46400000000000002</v>
      </c>
      <c r="C24" s="29">
        <v>0.26521</v>
      </c>
      <c r="D24">
        <v>11.910577470328095</v>
      </c>
      <c r="E24" s="49">
        <f t="shared" si="11"/>
        <v>0.53765932792584015</v>
      </c>
      <c r="Q24" s="29">
        <v>0.46400000000000002</v>
      </c>
      <c r="R24" s="29">
        <v>0.26521</v>
      </c>
      <c r="S24">
        <f t="shared" si="12"/>
        <v>11.560912454683722</v>
      </c>
      <c r="T24" s="28">
        <f t="shared" si="13"/>
        <v>0.53765932792584015</v>
      </c>
      <c r="AF24" s="29">
        <v>0.46400000000000002</v>
      </c>
      <c r="AG24" s="29">
        <v>0.26521</v>
      </c>
      <c r="AH24">
        <f t="shared" si="14"/>
        <v>11.210606531286723</v>
      </c>
      <c r="AI24" s="49">
        <f t="shared" si="15"/>
        <v>0.53765932792584015</v>
      </c>
      <c r="AT24">
        <v>0.46400000000000002</v>
      </c>
      <c r="AU24">
        <v>0.26521</v>
      </c>
      <c r="AV24">
        <v>12.259577362730242</v>
      </c>
      <c r="AW24">
        <v>0.53765932792584015</v>
      </c>
      <c r="BH24">
        <v>0.46400000000000002</v>
      </c>
      <c r="BI24">
        <v>0.26521</v>
      </c>
      <c r="BJ24">
        <v>12.607888205832232</v>
      </c>
      <c r="BK24">
        <v>0.53765932792584015</v>
      </c>
      <c r="BW24">
        <v>0.46400000000000002</v>
      </c>
      <c r="BX24">
        <v>0.26521</v>
      </c>
      <c r="BY24">
        <v>12.955486371649407</v>
      </c>
      <c r="BZ24">
        <v>0.53765932792584015</v>
      </c>
      <c r="CH24">
        <v>0.46400000000000002</v>
      </c>
      <c r="CI24">
        <v>0.26521</v>
      </c>
      <c r="CJ24">
        <v>13.302348538601628</v>
      </c>
      <c r="CK24">
        <v>0.53765932792584015</v>
      </c>
      <c r="CS24">
        <v>0.46400000000000002</v>
      </c>
      <c r="CT24">
        <v>0.26521</v>
      </c>
      <c r="CU24">
        <v>13.648451699528486</v>
      </c>
      <c r="CV24">
        <v>0.53765932792584015</v>
      </c>
      <c r="DG24">
        <v>0.48899999999999999</v>
      </c>
      <c r="DH24">
        <v>0.25434000000000001</v>
      </c>
      <c r="DI24">
        <v>13.465673169383297</v>
      </c>
      <c r="DJ24">
        <v>0.56662804171494785</v>
      </c>
      <c r="DS24">
        <v>0.48899999999999999</v>
      </c>
      <c r="DT24">
        <v>0.25434000000000001</v>
      </c>
      <c r="DU24">
        <v>13.810190592601401</v>
      </c>
      <c r="DV24">
        <v>0.56662804171494785</v>
      </c>
      <c r="EF24">
        <v>0.48899999999999999</v>
      </c>
      <c r="EG24">
        <v>0.25434000000000001</v>
      </c>
      <c r="EH24" s="29">
        <v>13.982140892439446</v>
      </c>
      <c r="EI24">
        <v>0.56662804171494785</v>
      </c>
      <c r="EQ24" s="29">
        <v>0.48899999999999999</v>
      </c>
      <c r="ER24" s="29">
        <v>0.25434000000000001</v>
      </c>
      <c r="ES24">
        <v>14.153881950138755</v>
      </c>
      <c r="ET24">
        <v>0.56662804171494785</v>
      </c>
      <c r="FD24">
        <v>0.48899999999999999</v>
      </c>
      <c r="FE24">
        <v>0.25434000000000001</v>
      </c>
      <c r="FF24">
        <v>14.496725566177469</v>
      </c>
      <c r="FG24">
        <v>0.56662804171494785</v>
      </c>
      <c r="FN24" s="86">
        <v>0.48899999999999999</v>
      </c>
      <c r="FO24" s="29">
        <v>0.25434000000000001</v>
      </c>
      <c r="FP24">
        <f t="shared" si="0"/>
        <v>14.667822470328094</v>
      </c>
      <c r="FQ24" s="49">
        <f t="shared" si="1"/>
        <v>0.56662804171494785</v>
      </c>
      <c r="FZ24">
        <v>0.46400000000000002</v>
      </c>
      <c r="GA24">
        <v>0.26521</v>
      </c>
      <c r="GB24">
        <f t="shared" si="2"/>
        <v>15.366800114495451</v>
      </c>
      <c r="GC24">
        <v>0.53765932792584015</v>
      </c>
      <c r="GN24" s="29">
        <v>0.46400000000000002</v>
      </c>
      <c r="GO24" s="29">
        <v>0.26521</v>
      </c>
      <c r="GP24">
        <f t="shared" si="3"/>
        <v>15.707884624497954</v>
      </c>
      <c r="GQ24" s="49">
        <f t="shared" si="16"/>
        <v>0.53765932792584015</v>
      </c>
      <c r="HB24" s="29">
        <v>0.46400000000000002</v>
      </c>
      <c r="HC24" s="29">
        <v>0.26521</v>
      </c>
      <c r="HD24">
        <f t="shared" si="4"/>
        <v>16.048058486909348</v>
      </c>
      <c r="HE24" s="49">
        <f t="shared" si="17"/>
        <v>0.53765932792584015</v>
      </c>
      <c r="HO24" s="29">
        <v>0.46400000000000002</v>
      </c>
      <c r="HP24" s="29">
        <v>0.26521</v>
      </c>
      <c r="HQ24">
        <f t="shared" si="5"/>
        <v>16.387301459123972</v>
      </c>
      <c r="HR24" s="49">
        <f t="shared" si="18"/>
        <v>0.53765932792584015</v>
      </c>
      <c r="IA24" s="29" t="s">
        <v>287</v>
      </c>
      <c r="IB24" t="s">
        <v>350</v>
      </c>
      <c r="IC24" s="146" t="s">
        <v>319</v>
      </c>
      <c r="IE24" s="29">
        <v>0.46400000000000002</v>
      </c>
      <c r="IF24" s="29">
        <v>0.26521</v>
      </c>
      <c r="IG24">
        <f t="shared" si="6"/>
        <v>16.72559367021557</v>
      </c>
      <c r="IH24" s="28">
        <f t="shared" si="7"/>
        <v>0.53765932792584015</v>
      </c>
      <c r="IU24" s="29">
        <v>0.46400000000000002</v>
      </c>
      <c r="IV24" s="29">
        <v>0.26521</v>
      </c>
      <c r="IW24" s="29">
        <f t="shared" si="8"/>
        <v>17.062915625605211</v>
      </c>
      <c r="IX24" s="28">
        <f t="shared" si="9"/>
        <v>0.53765932792584015</v>
      </c>
      <c r="JJ24" s="29">
        <v>0.46400000000000002</v>
      </c>
      <c r="JK24" s="29">
        <v>0.26521</v>
      </c>
      <c r="JL24">
        <f t="shared" si="10"/>
        <v>17.734572698321244</v>
      </c>
      <c r="JM24" s="28">
        <f t="shared" si="19"/>
        <v>0.53765932792584015</v>
      </c>
    </row>
    <row r="25" spans="2:273" ht="14.4" x14ac:dyDescent="0.3">
      <c r="B25" s="29">
        <v>0.48899999999999999</v>
      </c>
      <c r="C25" s="29">
        <v>0.25434000000000001</v>
      </c>
      <c r="D25">
        <v>11.382477470328094</v>
      </c>
      <c r="E25" s="49">
        <f t="shared" si="11"/>
        <v>0.56662804171494785</v>
      </c>
      <c r="Q25" s="29">
        <v>0.48899999999999999</v>
      </c>
      <c r="R25" s="29">
        <v>0.25434000000000001</v>
      </c>
      <c r="S25">
        <f t="shared" si="12"/>
        <v>11.032812454683722</v>
      </c>
      <c r="T25" s="28">
        <f t="shared" si="13"/>
        <v>0.56662804171494785</v>
      </c>
      <c r="AF25" s="29">
        <v>0.48899999999999999</v>
      </c>
      <c r="AG25" s="29">
        <v>0.25434000000000001</v>
      </c>
      <c r="AH25">
        <f t="shared" si="14"/>
        <v>10.682506531286723</v>
      </c>
      <c r="AI25" s="49">
        <f t="shared" si="15"/>
        <v>0.56662804171494785</v>
      </c>
      <c r="AT25">
        <v>0.48899999999999999</v>
      </c>
      <c r="AU25">
        <v>0.25434000000000001</v>
      </c>
      <c r="AV25">
        <v>11.731477362730242</v>
      </c>
      <c r="AW25">
        <v>0.56662804171494785</v>
      </c>
      <c r="BH25">
        <v>0.48899999999999999</v>
      </c>
      <c r="BI25">
        <v>0.25434000000000001</v>
      </c>
      <c r="BJ25">
        <v>12.079788205832232</v>
      </c>
      <c r="BK25">
        <v>0.56662804171494785</v>
      </c>
      <c r="BW25">
        <v>0.48899999999999999</v>
      </c>
      <c r="BX25">
        <v>0.25434000000000001</v>
      </c>
      <c r="BY25">
        <v>12.427386371649407</v>
      </c>
      <c r="BZ25">
        <v>0.56662804171494785</v>
      </c>
      <c r="CH25">
        <v>0.48899999999999999</v>
      </c>
      <c r="CI25">
        <v>0.25434000000000001</v>
      </c>
      <c r="CJ25">
        <v>12.774248538601627</v>
      </c>
      <c r="CK25">
        <v>0.56662804171494785</v>
      </c>
      <c r="CS25">
        <v>0.48899999999999999</v>
      </c>
      <c r="CT25">
        <v>0.25434000000000001</v>
      </c>
      <c r="CU25">
        <v>13.120351699528486</v>
      </c>
      <c r="CV25">
        <v>0.56662804171494785</v>
      </c>
      <c r="DG25">
        <v>0.51500000000000001</v>
      </c>
      <c r="DH25">
        <v>0.24456</v>
      </c>
      <c r="DI25">
        <v>12.977473169383297</v>
      </c>
      <c r="DJ25">
        <v>0.59675550405561995</v>
      </c>
      <c r="DS25">
        <v>0.51500000000000001</v>
      </c>
      <c r="DT25">
        <v>0.24456</v>
      </c>
      <c r="DU25">
        <v>13.3219905926014</v>
      </c>
      <c r="DV25">
        <v>0.59675550405561995</v>
      </c>
      <c r="EF25">
        <v>0.51500000000000001</v>
      </c>
      <c r="EG25">
        <v>0.24456</v>
      </c>
      <c r="EH25" s="29">
        <v>13.493940892439445</v>
      </c>
      <c r="EI25">
        <v>0.59675550405561995</v>
      </c>
      <c r="EQ25" s="29">
        <v>0.51500000000000001</v>
      </c>
      <c r="ER25" s="29">
        <v>0.24456</v>
      </c>
      <c r="ES25">
        <v>13.665681950138755</v>
      </c>
      <c r="ET25">
        <v>0.59675550405561995</v>
      </c>
      <c r="FD25">
        <v>0.51500000000000001</v>
      </c>
      <c r="FE25">
        <v>0.24456</v>
      </c>
      <c r="FF25">
        <v>14.008525566177468</v>
      </c>
      <c r="FG25">
        <v>0.59675550405561995</v>
      </c>
      <c r="FN25" s="86">
        <v>0.51500000000000001</v>
      </c>
      <c r="FO25" s="29">
        <v>0.24456</v>
      </c>
      <c r="FP25">
        <f t="shared" si="0"/>
        <v>14.179622470328093</v>
      </c>
      <c r="FQ25" s="49">
        <f t="shared" si="1"/>
        <v>0.59675550405561995</v>
      </c>
      <c r="FZ25">
        <v>0.48899999999999999</v>
      </c>
      <c r="GA25">
        <v>0.25434000000000001</v>
      </c>
      <c r="GB25">
        <f t="shared" si="2"/>
        <v>14.838700114495451</v>
      </c>
      <c r="GC25">
        <v>0.56662804171494785</v>
      </c>
      <c r="GN25" s="29">
        <v>0.48899999999999999</v>
      </c>
      <c r="GO25" s="29">
        <v>0.25434000000000001</v>
      </c>
      <c r="GP25">
        <f t="shared" si="3"/>
        <v>15.179784624497954</v>
      </c>
      <c r="GQ25" s="49">
        <f t="shared" si="16"/>
        <v>0.56662804171494785</v>
      </c>
      <c r="HB25" s="29">
        <v>0.48899999999999999</v>
      </c>
      <c r="HC25" s="29">
        <v>0.25434000000000001</v>
      </c>
      <c r="HD25">
        <f t="shared" si="4"/>
        <v>15.519958486909346</v>
      </c>
      <c r="HE25" s="49">
        <f t="shared" si="17"/>
        <v>0.56662804171494785</v>
      </c>
      <c r="HO25" s="29">
        <v>0.48899999999999999</v>
      </c>
      <c r="HP25" s="29">
        <v>0.25434000000000001</v>
      </c>
      <c r="HQ25">
        <f t="shared" si="5"/>
        <v>15.859201459123971</v>
      </c>
      <c r="HR25" s="49">
        <f t="shared" si="18"/>
        <v>0.56662804171494785</v>
      </c>
      <c r="IA25" s="29" t="s">
        <v>288</v>
      </c>
      <c r="IB25" t="s">
        <v>351</v>
      </c>
      <c r="IC25" s="146" t="s">
        <v>320</v>
      </c>
      <c r="IE25" s="29">
        <v>0.48899999999999999</v>
      </c>
      <c r="IF25" s="29">
        <v>0.25434000000000001</v>
      </c>
      <c r="IG25">
        <f t="shared" si="6"/>
        <v>16.197493670215572</v>
      </c>
      <c r="IH25" s="28">
        <f t="shared" si="7"/>
        <v>0.56662804171494785</v>
      </c>
      <c r="IU25" s="29">
        <v>0.48899999999999999</v>
      </c>
      <c r="IV25" s="29">
        <v>0.25434000000000001</v>
      </c>
      <c r="IW25" s="29">
        <f t="shared" si="8"/>
        <v>16.534815625605212</v>
      </c>
      <c r="IX25" s="28">
        <f t="shared" si="9"/>
        <v>0.56662804171494785</v>
      </c>
      <c r="JJ25" s="29">
        <v>0.48899999999999999</v>
      </c>
      <c r="JK25" s="29">
        <v>0.25434000000000001</v>
      </c>
      <c r="JL25">
        <f t="shared" si="10"/>
        <v>17.206472698321246</v>
      </c>
      <c r="JM25" s="28">
        <f t="shared" si="19"/>
        <v>0.56662804171494785</v>
      </c>
    </row>
    <row r="26" spans="2:273" ht="14.4" x14ac:dyDescent="0.3">
      <c r="B26" s="29">
        <v>0.51500000000000001</v>
      </c>
      <c r="C26" s="29">
        <v>0.24456</v>
      </c>
      <c r="D26">
        <v>10.894277470328094</v>
      </c>
      <c r="E26" s="49">
        <f t="shared" si="11"/>
        <v>0.59675550405561995</v>
      </c>
      <c r="Q26" s="29">
        <v>0.51500000000000001</v>
      </c>
      <c r="R26" s="29">
        <v>0.24456</v>
      </c>
      <c r="S26">
        <f t="shared" si="12"/>
        <v>10.544612454683721</v>
      </c>
      <c r="T26" s="28">
        <f t="shared" si="13"/>
        <v>0.59675550405561995</v>
      </c>
      <c r="AF26" s="29">
        <v>0.51500000000000001</v>
      </c>
      <c r="AG26" s="29">
        <v>0.24456</v>
      </c>
      <c r="AH26">
        <f t="shared" si="14"/>
        <v>10.194306531286722</v>
      </c>
      <c r="AI26" s="49">
        <f t="shared" si="15"/>
        <v>0.59675550405561995</v>
      </c>
      <c r="AT26">
        <v>0.51500000000000001</v>
      </c>
      <c r="AU26">
        <v>0.24456</v>
      </c>
      <c r="AV26">
        <v>11.243277362730241</v>
      </c>
      <c r="AW26">
        <v>0.59675550405561995</v>
      </c>
      <c r="BH26">
        <v>0.51500000000000001</v>
      </c>
      <c r="BI26">
        <v>0.24456</v>
      </c>
      <c r="BJ26">
        <v>11.591588205832231</v>
      </c>
      <c r="BK26">
        <v>0.59675550405561995</v>
      </c>
      <c r="BW26">
        <v>0.51500000000000001</v>
      </c>
      <c r="BX26">
        <v>0.24456</v>
      </c>
      <c r="BY26">
        <v>11.939186371649406</v>
      </c>
      <c r="BZ26">
        <v>0.59675550405561995</v>
      </c>
      <c r="CH26">
        <v>0.51500000000000001</v>
      </c>
      <c r="CI26">
        <v>0.24456</v>
      </c>
      <c r="CJ26">
        <v>12.286048538601626</v>
      </c>
      <c r="CK26">
        <v>0.59675550405561995</v>
      </c>
      <c r="CS26">
        <v>0.51500000000000001</v>
      </c>
      <c r="CT26">
        <v>0.24456</v>
      </c>
      <c r="CU26">
        <v>12.632151699528485</v>
      </c>
      <c r="CV26">
        <v>0.59675550405561995</v>
      </c>
      <c r="DG26">
        <v>0.54100000000000004</v>
      </c>
      <c r="DH26">
        <v>0.23569999999999999</v>
      </c>
      <c r="DI26">
        <v>12.522973169383297</v>
      </c>
      <c r="DJ26">
        <v>0.62688296639629204</v>
      </c>
      <c r="DS26">
        <v>0.54100000000000004</v>
      </c>
      <c r="DT26">
        <v>0.23569999999999999</v>
      </c>
      <c r="DU26">
        <v>12.867490592601401</v>
      </c>
      <c r="DV26">
        <v>0.62688296639629204</v>
      </c>
      <c r="EF26">
        <v>0.54100000000000004</v>
      </c>
      <c r="EG26">
        <v>0.23569999999999999</v>
      </c>
      <c r="EH26" s="29">
        <v>13.039440892439446</v>
      </c>
      <c r="EI26">
        <v>0.62688296639629204</v>
      </c>
      <c r="EQ26" s="29">
        <v>0.54100000000000004</v>
      </c>
      <c r="ER26" s="29">
        <v>0.23569999999999999</v>
      </c>
      <c r="ES26">
        <v>13.211181950138755</v>
      </c>
      <c r="ET26">
        <v>0.62688296639629204</v>
      </c>
      <c r="FD26">
        <v>0.54100000000000004</v>
      </c>
      <c r="FE26">
        <v>0.23569999999999999</v>
      </c>
      <c r="FF26">
        <v>13.554025566177469</v>
      </c>
      <c r="FG26">
        <v>0.62688296639629204</v>
      </c>
      <c r="FN26" s="86">
        <v>0.54100000000000004</v>
      </c>
      <c r="FO26" s="29">
        <v>0.23569999999999999</v>
      </c>
      <c r="FP26">
        <f t="shared" si="0"/>
        <v>13.725122470328094</v>
      </c>
      <c r="FQ26" s="49">
        <f t="shared" si="1"/>
        <v>0.62688296639629204</v>
      </c>
      <c r="FZ26">
        <v>0.51500000000000001</v>
      </c>
      <c r="GA26">
        <v>0.24456</v>
      </c>
      <c r="GB26">
        <f t="shared" si="2"/>
        <v>14.35050011449545</v>
      </c>
      <c r="GC26">
        <v>0.59675550405561995</v>
      </c>
      <c r="GN26" s="29">
        <v>0.51500000000000001</v>
      </c>
      <c r="GO26" s="29">
        <v>0.24456</v>
      </c>
      <c r="GP26">
        <f t="shared" si="3"/>
        <v>14.691584624497953</v>
      </c>
      <c r="GQ26" s="49">
        <f t="shared" si="16"/>
        <v>0.59675550405561995</v>
      </c>
      <c r="HB26" s="29">
        <v>0.51500000000000001</v>
      </c>
      <c r="HC26" s="29">
        <v>0.24456</v>
      </c>
      <c r="HD26">
        <f t="shared" si="4"/>
        <v>15.031758486909345</v>
      </c>
      <c r="HE26" s="49">
        <f t="shared" si="17"/>
        <v>0.59675550405561995</v>
      </c>
      <c r="HO26" s="29">
        <v>0.51500000000000001</v>
      </c>
      <c r="HP26" s="29">
        <v>0.24456</v>
      </c>
      <c r="HQ26">
        <f t="shared" si="5"/>
        <v>15.371001459123971</v>
      </c>
      <c r="HR26" s="49">
        <f t="shared" si="18"/>
        <v>0.59675550405561995</v>
      </c>
      <c r="IA26" s="29" t="s">
        <v>289</v>
      </c>
      <c r="IB26" t="s">
        <v>352</v>
      </c>
      <c r="IC26" s="146" t="s">
        <v>321</v>
      </c>
      <c r="IE26" s="29">
        <v>0.51500000000000001</v>
      </c>
      <c r="IF26" s="29">
        <v>0.24456</v>
      </c>
      <c r="IG26">
        <f t="shared" si="6"/>
        <v>15.709293670215569</v>
      </c>
      <c r="IH26" s="28">
        <f t="shared" si="7"/>
        <v>0.59675550405561995</v>
      </c>
      <c r="IU26" s="29">
        <v>0.51500000000000001</v>
      </c>
      <c r="IV26" s="29">
        <v>0.24456</v>
      </c>
      <c r="IW26" s="29">
        <f t="shared" si="8"/>
        <v>16.046615625605209</v>
      </c>
      <c r="IX26" s="28">
        <f t="shared" si="9"/>
        <v>0.59675550405561995</v>
      </c>
      <c r="JJ26" s="29">
        <v>0.51500000000000001</v>
      </c>
      <c r="JK26" s="29">
        <v>0.24456</v>
      </c>
      <c r="JL26">
        <f t="shared" si="10"/>
        <v>16.718272698321243</v>
      </c>
      <c r="JM26" s="28">
        <f t="shared" si="19"/>
        <v>0.59675550405561995</v>
      </c>
    </row>
    <row r="27" spans="2:273" ht="14.4" x14ac:dyDescent="0.3">
      <c r="B27" s="29">
        <v>0.54100000000000004</v>
      </c>
      <c r="C27" s="29">
        <v>0.23569999999999999</v>
      </c>
      <c r="D27">
        <v>10.439777470328094</v>
      </c>
      <c r="E27" s="49">
        <f t="shared" si="11"/>
        <v>0.62688296639629204</v>
      </c>
      <c r="Q27" s="29">
        <v>0.54100000000000004</v>
      </c>
      <c r="R27" s="29">
        <v>0.23569999999999999</v>
      </c>
      <c r="S27">
        <f t="shared" si="12"/>
        <v>10.090112454683721</v>
      </c>
      <c r="T27" s="28">
        <f t="shared" si="13"/>
        <v>0.62688296639629204</v>
      </c>
      <c r="AF27" s="29">
        <v>0.54100000000000004</v>
      </c>
      <c r="AG27" s="29">
        <v>0.23569999999999999</v>
      </c>
      <c r="AH27">
        <f t="shared" si="14"/>
        <v>9.7398065312867228</v>
      </c>
      <c r="AI27" s="49">
        <f t="shared" si="15"/>
        <v>0.62688296639629204</v>
      </c>
      <c r="AT27">
        <v>0.54100000000000004</v>
      </c>
      <c r="AU27">
        <v>0.23569999999999999</v>
      </c>
      <c r="AV27">
        <v>10.788777362730242</v>
      </c>
      <c r="AW27">
        <v>0.62688296639629204</v>
      </c>
      <c r="BH27">
        <v>0.54100000000000004</v>
      </c>
      <c r="BI27">
        <v>0.23569999999999999</v>
      </c>
      <c r="BJ27">
        <v>11.137088205832232</v>
      </c>
      <c r="BK27">
        <v>0.62688296639629204</v>
      </c>
      <c r="BW27">
        <v>0.54100000000000004</v>
      </c>
      <c r="BX27">
        <v>0.23569999999999999</v>
      </c>
      <c r="BY27">
        <v>11.484686371649406</v>
      </c>
      <c r="BZ27">
        <v>0.62688296639629204</v>
      </c>
      <c r="CH27">
        <v>0.54100000000000004</v>
      </c>
      <c r="CI27">
        <v>0.23569999999999999</v>
      </c>
      <c r="CJ27">
        <v>11.831548538601627</v>
      </c>
      <c r="CK27">
        <v>0.62688296639629204</v>
      </c>
      <c r="CS27">
        <v>0.54100000000000004</v>
      </c>
      <c r="CT27">
        <v>0.23569999999999999</v>
      </c>
      <c r="CU27">
        <v>12.177651699528486</v>
      </c>
      <c r="CV27">
        <v>0.62688296639629204</v>
      </c>
      <c r="DG27">
        <v>0.56699999999999995</v>
      </c>
      <c r="DH27">
        <v>0.2276</v>
      </c>
      <c r="DI27">
        <v>12.097573169383297</v>
      </c>
      <c r="DJ27">
        <v>0.65701042873696403</v>
      </c>
      <c r="DS27">
        <v>0.56699999999999995</v>
      </c>
      <c r="DT27">
        <v>0.2276</v>
      </c>
      <c r="DU27">
        <v>12.442090592601401</v>
      </c>
      <c r="DV27">
        <v>0.65701042873696403</v>
      </c>
      <c r="EF27">
        <v>0.56699999999999995</v>
      </c>
      <c r="EG27">
        <v>0.2276</v>
      </c>
      <c r="EH27" s="29">
        <v>12.614040892439446</v>
      </c>
      <c r="EI27">
        <v>0.65701042873696403</v>
      </c>
      <c r="EQ27" s="29">
        <v>0.56699999999999995</v>
      </c>
      <c r="ER27" s="29">
        <v>0.2276</v>
      </c>
      <c r="ES27">
        <v>12.785781950138755</v>
      </c>
      <c r="ET27">
        <v>0.65701042873696403</v>
      </c>
      <c r="FD27">
        <v>0.56699999999999995</v>
      </c>
      <c r="FE27">
        <v>0.2276</v>
      </c>
      <c r="FF27">
        <v>13.128625566177469</v>
      </c>
      <c r="FG27">
        <v>0.65701042873696403</v>
      </c>
      <c r="FN27" s="86">
        <v>0.56699999999999995</v>
      </c>
      <c r="FO27" s="29">
        <v>0.2276</v>
      </c>
      <c r="FP27">
        <f t="shared" si="0"/>
        <v>13.299722470328094</v>
      </c>
      <c r="FQ27" s="49">
        <f t="shared" si="1"/>
        <v>0.65701042873696403</v>
      </c>
      <c r="FZ27">
        <v>0.54100000000000004</v>
      </c>
      <c r="GA27">
        <v>0.23569999999999999</v>
      </c>
      <c r="GB27">
        <f t="shared" si="2"/>
        <v>13.89600011449545</v>
      </c>
      <c r="GC27">
        <v>0.62688296639629204</v>
      </c>
      <c r="GN27" s="29">
        <v>0.54100000000000004</v>
      </c>
      <c r="GO27" s="29">
        <v>0.23569999999999999</v>
      </c>
      <c r="GP27">
        <f t="shared" si="3"/>
        <v>14.237084624497953</v>
      </c>
      <c r="GQ27" s="49">
        <f t="shared" si="16"/>
        <v>0.62688296639629204</v>
      </c>
      <c r="HB27" s="29">
        <v>0.54100000000000004</v>
      </c>
      <c r="HC27" s="29">
        <v>0.23569999999999999</v>
      </c>
      <c r="HD27">
        <f t="shared" si="4"/>
        <v>14.577258486909345</v>
      </c>
      <c r="HE27" s="49">
        <f t="shared" si="17"/>
        <v>0.62688296639629204</v>
      </c>
      <c r="HO27" s="29">
        <v>0.54100000000000004</v>
      </c>
      <c r="HP27" s="29">
        <v>0.23569999999999999</v>
      </c>
      <c r="HQ27">
        <f t="shared" si="5"/>
        <v>14.916501459123971</v>
      </c>
      <c r="HR27" s="49">
        <f t="shared" si="18"/>
        <v>0.62688296639629204</v>
      </c>
      <c r="IA27" s="29" t="s">
        <v>290</v>
      </c>
      <c r="IB27" t="s">
        <v>353</v>
      </c>
      <c r="IC27" s="146" t="s">
        <v>322</v>
      </c>
      <c r="IE27" s="29">
        <v>0.54100000000000004</v>
      </c>
      <c r="IF27" s="29">
        <v>0.23569999999999999</v>
      </c>
      <c r="IG27">
        <f t="shared" si="6"/>
        <v>15.25479367021557</v>
      </c>
      <c r="IH27" s="28">
        <f t="shared" si="7"/>
        <v>0.62688296639629204</v>
      </c>
      <c r="IU27" s="29">
        <v>0.54100000000000004</v>
      </c>
      <c r="IV27" s="29">
        <v>0.23569999999999999</v>
      </c>
      <c r="IW27" s="29">
        <f t="shared" si="8"/>
        <v>15.59211562560521</v>
      </c>
      <c r="IX27" s="28">
        <f t="shared" si="9"/>
        <v>0.62688296639629204</v>
      </c>
      <c r="JJ27" s="29">
        <v>0.54100000000000004</v>
      </c>
      <c r="JK27" s="29">
        <v>0.23569999999999999</v>
      </c>
      <c r="JL27">
        <f t="shared" si="10"/>
        <v>16.263772698321247</v>
      </c>
      <c r="JM27" s="28">
        <f t="shared" si="19"/>
        <v>0.62688296639629204</v>
      </c>
    </row>
    <row r="28" spans="2:273" ht="14.4" x14ac:dyDescent="0.3">
      <c r="B28" s="29">
        <v>0.56699999999999995</v>
      </c>
      <c r="C28" s="29">
        <v>0.2276</v>
      </c>
      <c r="D28">
        <v>10.014377470328094</v>
      </c>
      <c r="E28" s="49">
        <f t="shared" si="11"/>
        <v>0.65701042873696403</v>
      </c>
      <c r="Q28" s="29">
        <v>0.56699999999999995</v>
      </c>
      <c r="R28" s="29">
        <v>0.2276</v>
      </c>
      <c r="S28">
        <f t="shared" si="12"/>
        <v>9.6647124546837215</v>
      </c>
      <c r="T28" s="28">
        <f t="shared" si="13"/>
        <v>0.65701042873696403</v>
      </c>
      <c r="AF28" s="29">
        <v>0.56699999999999995</v>
      </c>
      <c r="AG28" s="29">
        <v>0.2276</v>
      </c>
      <c r="AH28">
        <f t="shared" si="14"/>
        <v>9.314406531286723</v>
      </c>
      <c r="AI28" s="49">
        <f t="shared" si="15"/>
        <v>0.65701042873696403</v>
      </c>
      <c r="AT28">
        <v>0.56699999999999995</v>
      </c>
      <c r="AU28">
        <v>0.2276</v>
      </c>
      <c r="AV28">
        <v>10.363377362730242</v>
      </c>
      <c r="AW28">
        <v>0.65701042873696403</v>
      </c>
      <c r="BH28">
        <v>0.56699999999999995</v>
      </c>
      <c r="BI28">
        <v>0.2276</v>
      </c>
      <c r="BJ28">
        <v>10.711688205832232</v>
      </c>
      <c r="BK28">
        <v>0.65701042873696403</v>
      </c>
      <c r="BW28">
        <v>0.56699999999999995</v>
      </c>
      <c r="BX28">
        <v>0.2276</v>
      </c>
      <c r="BY28">
        <v>11.059286371649407</v>
      </c>
      <c r="BZ28">
        <v>0.65701042873696403</v>
      </c>
      <c r="CH28">
        <v>0.56699999999999995</v>
      </c>
      <c r="CI28">
        <v>0.2276</v>
      </c>
      <c r="CJ28">
        <v>11.406148538601627</v>
      </c>
      <c r="CK28">
        <v>0.65701042873696403</v>
      </c>
      <c r="CS28">
        <v>0.56699999999999995</v>
      </c>
      <c r="CT28">
        <v>0.2276</v>
      </c>
      <c r="CU28">
        <v>11.752251699528486</v>
      </c>
      <c r="CV28">
        <v>0.65701042873696403</v>
      </c>
      <c r="DG28">
        <v>0.59299999999999997</v>
      </c>
      <c r="DH28">
        <v>0.22011</v>
      </c>
      <c r="DI28">
        <v>11.697073169383296</v>
      </c>
      <c r="DJ28">
        <v>0.68713789107763612</v>
      </c>
      <c r="DS28">
        <v>0.59299999999999997</v>
      </c>
      <c r="DT28">
        <v>0.22011</v>
      </c>
      <c r="DU28">
        <v>12.0415905926014</v>
      </c>
      <c r="DV28">
        <v>0.68713789107763612</v>
      </c>
      <c r="EF28">
        <v>0.59299999999999997</v>
      </c>
      <c r="EG28">
        <v>0.22011</v>
      </c>
      <c r="EH28" s="29">
        <v>12.213540892439445</v>
      </c>
      <c r="EI28">
        <v>0.68713789107763612</v>
      </c>
      <c r="EQ28" s="29">
        <v>0.59299999999999997</v>
      </c>
      <c r="ER28" s="29">
        <v>0.22011</v>
      </c>
      <c r="ES28">
        <v>12.385281950138754</v>
      </c>
      <c r="ET28">
        <v>0.68713789107763612</v>
      </c>
      <c r="FD28">
        <v>0.59299999999999997</v>
      </c>
      <c r="FE28">
        <v>0.22011</v>
      </c>
      <c r="FF28">
        <v>12.728125566177468</v>
      </c>
      <c r="FG28">
        <v>0.68713789107763612</v>
      </c>
      <c r="FN28" s="86">
        <v>0.59299999999999997</v>
      </c>
      <c r="FO28" s="29">
        <v>0.22011</v>
      </c>
      <c r="FP28">
        <f t="shared" si="0"/>
        <v>12.899222470328093</v>
      </c>
      <c r="FQ28" s="49">
        <f t="shared" si="1"/>
        <v>0.68713789107763612</v>
      </c>
      <c r="FZ28">
        <v>0.56699999999999995</v>
      </c>
      <c r="GA28">
        <v>0.2276</v>
      </c>
      <c r="GB28">
        <f t="shared" si="2"/>
        <v>13.470600114495451</v>
      </c>
      <c r="GC28">
        <v>0.65701042873696403</v>
      </c>
      <c r="GN28" s="29">
        <v>0.56699999999999995</v>
      </c>
      <c r="GO28" s="29">
        <v>0.2276</v>
      </c>
      <c r="GP28">
        <f t="shared" si="3"/>
        <v>13.811684624497953</v>
      </c>
      <c r="GQ28" s="49">
        <f t="shared" si="16"/>
        <v>0.65701042873696403</v>
      </c>
      <c r="HB28" s="29">
        <v>0.56699999999999995</v>
      </c>
      <c r="HC28" s="29">
        <v>0.2276</v>
      </c>
      <c r="HD28">
        <f t="shared" si="4"/>
        <v>14.151858486909346</v>
      </c>
      <c r="HE28" s="49">
        <f t="shared" si="17"/>
        <v>0.65701042873696403</v>
      </c>
      <c r="HO28" s="29">
        <v>0.56699999999999995</v>
      </c>
      <c r="HP28" s="29">
        <v>0.2276</v>
      </c>
      <c r="HQ28">
        <f t="shared" si="5"/>
        <v>14.491101459123971</v>
      </c>
      <c r="HR28" s="49">
        <f t="shared" si="18"/>
        <v>0.65701042873696403</v>
      </c>
      <c r="IA28" s="29" t="s">
        <v>291</v>
      </c>
      <c r="IB28" t="s">
        <v>354</v>
      </c>
      <c r="IC28" s="146" t="s">
        <v>323</v>
      </c>
      <c r="IE28" s="29">
        <v>0.56699999999999995</v>
      </c>
      <c r="IF28" s="29">
        <v>0.2276</v>
      </c>
      <c r="IG28">
        <f t="shared" si="6"/>
        <v>14.82939367021557</v>
      </c>
      <c r="IH28" s="28">
        <f t="shared" si="7"/>
        <v>0.65701042873696403</v>
      </c>
      <c r="IU28" s="29">
        <v>0.56699999999999995</v>
      </c>
      <c r="IV28" s="29">
        <v>0.2276</v>
      </c>
      <c r="IW28" s="29">
        <f t="shared" si="8"/>
        <v>15.16671562560521</v>
      </c>
      <c r="IX28" s="28">
        <f t="shared" si="9"/>
        <v>0.65701042873696403</v>
      </c>
      <c r="JJ28" s="29">
        <v>0.56699999999999995</v>
      </c>
      <c r="JK28" s="29">
        <v>0.2276</v>
      </c>
      <c r="JL28">
        <f t="shared" si="10"/>
        <v>15.838372698321246</v>
      </c>
      <c r="JM28" s="28">
        <f t="shared" si="19"/>
        <v>0.65701042873696403</v>
      </c>
    </row>
    <row r="29" spans="2:273" ht="14.4" x14ac:dyDescent="0.3">
      <c r="B29" s="29">
        <v>0.59299999999999997</v>
      </c>
      <c r="C29" s="29">
        <v>0.22011</v>
      </c>
      <c r="D29">
        <v>9.6138774703280934</v>
      </c>
      <c r="E29" s="49">
        <f t="shared" si="11"/>
        <v>0.68713789107763612</v>
      </c>
      <c r="Q29" s="29">
        <v>0.59299999999999997</v>
      </c>
      <c r="R29" s="29">
        <v>0.22011</v>
      </c>
      <c r="S29">
        <f t="shared" si="12"/>
        <v>9.2642124546837206</v>
      </c>
      <c r="T29" s="28">
        <f t="shared" si="13"/>
        <v>0.68713789107763612</v>
      </c>
      <c r="AF29" s="29">
        <v>0.59299999999999997</v>
      </c>
      <c r="AG29" s="29">
        <v>0.22011</v>
      </c>
      <c r="AH29">
        <f t="shared" si="14"/>
        <v>8.9139065312867221</v>
      </c>
      <c r="AI29" s="49">
        <f t="shared" si="15"/>
        <v>0.68713789107763612</v>
      </c>
      <c r="AT29">
        <v>0.59299999999999997</v>
      </c>
      <c r="AU29">
        <v>0.22011</v>
      </c>
      <c r="AV29">
        <v>9.9628773627302412</v>
      </c>
      <c r="AW29">
        <v>0.68713789107763612</v>
      </c>
      <c r="BH29">
        <v>0.59299999999999997</v>
      </c>
      <c r="BI29">
        <v>0.22011</v>
      </c>
      <c r="BJ29">
        <v>10.311188205832231</v>
      </c>
      <c r="BK29">
        <v>0.68713789107763612</v>
      </c>
      <c r="BW29">
        <v>0.59299999999999997</v>
      </c>
      <c r="BX29">
        <v>0.22011</v>
      </c>
      <c r="BY29">
        <v>10.658786371649406</v>
      </c>
      <c r="BZ29">
        <v>0.68713789107763612</v>
      </c>
      <c r="CH29">
        <v>0.59299999999999997</v>
      </c>
      <c r="CI29">
        <v>0.22011</v>
      </c>
      <c r="CJ29">
        <v>11.005648538601626</v>
      </c>
      <c r="CK29">
        <v>0.68713789107763612</v>
      </c>
      <c r="CS29">
        <v>0.59299999999999997</v>
      </c>
      <c r="CT29">
        <v>0.22011</v>
      </c>
      <c r="CU29">
        <v>11.351751699528485</v>
      </c>
      <c r="CV29">
        <v>0.68713789107763612</v>
      </c>
      <c r="DG29">
        <v>0.61799999999999999</v>
      </c>
      <c r="DH29">
        <v>0.21306</v>
      </c>
      <c r="DI29">
        <v>11.318173169383297</v>
      </c>
      <c r="DJ29">
        <v>0.71610660486674393</v>
      </c>
      <c r="DS29">
        <v>0.61799999999999999</v>
      </c>
      <c r="DT29">
        <v>0.21306</v>
      </c>
      <c r="DU29">
        <v>11.6626905926014</v>
      </c>
      <c r="DV29">
        <v>0.71610660486674393</v>
      </c>
      <c r="EF29">
        <v>0.61799999999999999</v>
      </c>
      <c r="EG29">
        <v>0.21306</v>
      </c>
      <c r="EH29" s="29">
        <v>11.834640892439445</v>
      </c>
      <c r="EI29">
        <v>0.71610660486674393</v>
      </c>
      <c r="EQ29" s="29">
        <v>0.61799999999999999</v>
      </c>
      <c r="ER29" s="29">
        <v>0.21306</v>
      </c>
      <c r="ES29">
        <v>12.006381950138755</v>
      </c>
      <c r="ET29">
        <v>0.71610660486674393</v>
      </c>
      <c r="FD29">
        <v>0.61799999999999999</v>
      </c>
      <c r="FE29">
        <v>0.21306</v>
      </c>
      <c r="FF29">
        <v>12.349225566177468</v>
      </c>
      <c r="FG29">
        <v>0.71610660486674393</v>
      </c>
      <c r="FN29" s="86">
        <v>0.61799999999999999</v>
      </c>
      <c r="FO29" s="29">
        <v>0.21306</v>
      </c>
      <c r="FP29">
        <f t="shared" si="0"/>
        <v>12.520322470328093</v>
      </c>
      <c r="FQ29" s="49">
        <f>FN29/$B$40</f>
        <v>0.71610660486674393</v>
      </c>
      <c r="FZ29">
        <v>0.59299999999999997</v>
      </c>
      <c r="GA29">
        <v>0.22011</v>
      </c>
      <c r="GB29">
        <f t="shared" si="2"/>
        <v>13.07010011449545</v>
      </c>
      <c r="GC29">
        <v>0.68713789107763612</v>
      </c>
      <c r="GN29" s="29">
        <v>0.59299999999999997</v>
      </c>
      <c r="GO29" s="29">
        <v>0.22011</v>
      </c>
      <c r="GP29">
        <f t="shared" si="3"/>
        <v>13.411184624497952</v>
      </c>
      <c r="GQ29" s="49">
        <f t="shared" si="16"/>
        <v>0.68713789107763612</v>
      </c>
      <c r="HB29" s="29">
        <v>0.59299999999999997</v>
      </c>
      <c r="HC29" s="29">
        <v>0.22011</v>
      </c>
      <c r="HD29">
        <f t="shared" si="4"/>
        <v>13.751358486909345</v>
      </c>
      <c r="HE29" s="49">
        <f t="shared" si="17"/>
        <v>0.68713789107763612</v>
      </c>
      <c r="HO29" s="29">
        <v>0.59299999999999997</v>
      </c>
      <c r="HP29" s="29">
        <v>0.22011</v>
      </c>
      <c r="HQ29">
        <f t="shared" si="5"/>
        <v>14.09060145912397</v>
      </c>
      <c r="HR29" s="49">
        <f t="shared" si="18"/>
        <v>0.68713789107763612</v>
      </c>
      <c r="IA29" s="29" t="s">
        <v>292</v>
      </c>
      <c r="IB29" t="s">
        <v>355</v>
      </c>
      <c r="IC29" s="146" t="s">
        <v>324</v>
      </c>
      <c r="IE29" s="29">
        <v>0.59299999999999997</v>
      </c>
      <c r="IF29" s="29">
        <v>0.22011</v>
      </c>
      <c r="IG29">
        <f t="shared" si="6"/>
        <v>14.428893670215569</v>
      </c>
      <c r="IH29" s="28">
        <f t="shared" si="7"/>
        <v>0.68713789107763612</v>
      </c>
      <c r="IU29" s="29">
        <v>0.59299999999999997</v>
      </c>
      <c r="IV29" s="29">
        <v>0.22011</v>
      </c>
      <c r="IW29" s="29">
        <f t="shared" si="8"/>
        <v>14.766215625605209</v>
      </c>
      <c r="IX29" s="28">
        <f t="shared" si="9"/>
        <v>0.68713789107763612</v>
      </c>
      <c r="JJ29" s="29">
        <v>0.59299999999999997</v>
      </c>
      <c r="JK29" s="29">
        <v>0.22011</v>
      </c>
      <c r="JL29">
        <f t="shared" si="10"/>
        <v>15.437872698321245</v>
      </c>
      <c r="JM29" s="28">
        <f t="shared" si="19"/>
        <v>0.68713789107763612</v>
      </c>
    </row>
    <row r="30" spans="2:273" ht="14.4" x14ac:dyDescent="0.3">
      <c r="B30" s="29">
        <v>0.61799999999999999</v>
      </c>
      <c r="C30" s="29">
        <v>0.21306</v>
      </c>
      <c r="D30">
        <v>9.2349774703280936</v>
      </c>
      <c r="E30" s="49">
        <f>B30/$B$40</f>
        <v>0.71610660486674393</v>
      </c>
      <c r="Q30" s="29">
        <v>0.61799999999999999</v>
      </c>
      <c r="R30" s="29">
        <v>0.21306</v>
      </c>
      <c r="S30">
        <f t="shared" si="12"/>
        <v>8.8853124546837208</v>
      </c>
      <c r="T30" s="28">
        <f t="shared" si="13"/>
        <v>0.71610660486674393</v>
      </c>
      <c r="AF30" s="29">
        <v>0.61799999999999999</v>
      </c>
      <c r="AG30" s="29">
        <v>0.21306</v>
      </c>
      <c r="AH30">
        <f t="shared" si="14"/>
        <v>8.5350065312867223</v>
      </c>
      <c r="AI30" s="49">
        <f>AF30/$B$40</f>
        <v>0.71610660486674393</v>
      </c>
      <c r="AT30">
        <v>0.61799999999999999</v>
      </c>
      <c r="AU30">
        <v>0.21306</v>
      </c>
      <c r="AV30">
        <v>9.5839773627302414</v>
      </c>
      <c r="AW30">
        <v>0.71610660486674393</v>
      </c>
      <c r="BH30">
        <v>0.61799999999999999</v>
      </c>
      <c r="BI30">
        <v>0.21306</v>
      </c>
      <c r="BJ30">
        <v>9.932288205832231</v>
      </c>
      <c r="BK30">
        <v>0.71610660486674393</v>
      </c>
      <c r="BW30">
        <v>0.61799999999999999</v>
      </c>
      <c r="BX30">
        <v>0.21306</v>
      </c>
      <c r="BY30">
        <v>10.279886371649406</v>
      </c>
      <c r="BZ30">
        <v>0.71610660486674393</v>
      </c>
      <c r="CH30">
        <v>0.61799999999999999</v>
      </c>
      <c r="CI30">
        <v>0.21306</v>
      </c>
      <c r="CJ30">
        <v>10.626748538601626</v>
      </c>
      <c r="CK30">
        <v>0.71610660486674393</v>
      </c>
      <c r="CS30">
        <v>0.61799999999999999</v>
      </c>
      <c r="CT30">
        <v>0.21306</v>
      </c>
      <c r="CU30">
        <v>10.972851699528485</v>
      </c>
      <c r="CV30">
        <v>0.71610660486674393</v>
      </c>
      <c r="DG30">
        <v>0.64400000000000002</v>
      </c>
      <c r="DH30">
        <v>0.20626</v>
      </c>
      <c r="DI30">
        <v>10.957873169383296</v>
      </c>
      <c r="DJ30">
        <v>0.74623406720741603</v>
      </c>
      <c r="DS30">
        <v>0.64400000000000002</v>
      </c>
      <c r="DT30">
        <v>0.20626</v>
      </c>
      <c r="DU30">
        <v>11.3023905926014</v>
      </c>
      <c r="DV30">
        <v>0.74623406720741603</v>
      </c>
      <c r="EF30">
        <v>0.64400000000000002</v>
      </c>
      <c r="EG30">
        <v>0.20626</v>
      </c>
      <c r="EH30" s="29">
        <v>11.474340892439445</v>
      </c>
      <c r="EI30">
        <v>0.74623406720741603</v>
      </c>
      <c r="EQ30" s="29">
        <v>0.64400000000000002</v>
      </c>
      <c r="ER30" s="29">
        <v>0.20626</v>
      </c>
      <c r="ES30">
        <v>11.646081950138754</v>
      </c>
      <c r="ET30">
        <v>0.74623406720741603</v>
      </c>
      <c r="FD30">
        <v>0.64400000000000002</v>
      </c>
      <c r="FE30">
        <v>0.20626</v>
      </c>
      <c r="FF30">
        <v>11.988925566177468</v>
      </c>
      <c r="FG30">
        <v>0.74623406720741603</v>
      </c>
      <c r="FN30" s="86">
        <v>0.64400000000000002</v>
      </c>
      <c r="FO30" s="29">
        <v>0.20626</v>
      </c>
      <c r="FP30">
        <f t="shared" si="0"/>
        <v>12.160022470328093</v>
      </c>
      <c r="FQ30" s="49">
        <f t="shared" ref="FQ30:FQ39" si="20">FN30/$B$40</f>
        <v>0.74623406720741603</v>
      </c>
      <c r="FZ30">
        <v>0.61799999999999999</v>
      </c>
      <c r="GA30">
        <v>0.21306</v>
      </c>
      <c r="GB30">
        <f t="shared" si="2"/>
        <v>12.69120011449545</v>
      </c>
      <c r="GC30">
        <v>0.71610660486674393</v>
      </c>
      <c r="GN30" s="29">
        <v>0.61799999999999999</v>
      </c>
      <c r="GO30" s="29">
        <v>0.21306</v>
      </c>
      <c r="GP30">
        <f t="shared" si="3"/>
        <v>13.032284624497953</v>
      </c>
      <c r="GQ30" s="49">
        <f>GN30/$B$40</f>
        <v>0.71610660486674393</v>
      </c>
      <c r="HB30" s="29">
        <v>0.61799999999999999</v>
      </c>
      <c r="HC30" s="29">
        <v>0.21306</v>
      </c>
      <c r="HD30">
        <f t="shared" si="4"/>
        <v>13.372458486909345</v>
      </c>
      <c r="HE30" s="49">
        <f>HB30/$B$40</f>
        <v>0.71610660486674393</v>
      </c>
      <c r="HO30" s="29">
        <v>0.61799999999999999</v>
      </c>
      <c r="HP30" s="29">
        <v>0.21306</v>
      </c>
      <c r="HQ30">
        <f t="shared" si="5"/>
        <v>13.711701459123971</v>
      </c>
      <c r="HR30" s="49">
        <f>HO30/$B$40</f>
        <v>0.71610660486674393</v>
      </c>
      <c r="IA30" s="29" t="s">
        <v>293</v>
      </c>
      <c r="IB30" t="s">
        <v>356</v>
      </c>
      <c r="IC30" s="146" t="s">
        <v>325</v>
      </c>
      <c r="IE30" s="29">
        <v>0.61799999999999999</v>
      </c>
      <c r="IF30" s="29">
        <v>0.21306</v>
      </c>
      <c r="IG30">
        <f t="shared" si="6"/>
        <v>14.049993670215569</v>
      </c>
      <c r="IH30" s="28">
        <f t="shared" si="7"/>
        <v>0.71610660486674393</v>
      </c>
      <c r="IU30" s="29">
        <v>0.61799999999999999</v>
      </c>
      <c r="IV30" s="29">
        <v>0.21306</v>
      </c>
      <c r="IW30" s="29">
        <f t="shared" si="8"/>
        <v>14.387315625605209</v>
      </c>
      <c r="IX30" s="28">
        <f t="shared" si="9"/>
        <v>0.71610660486674393</v>
      </c>
      <c r="JJ30" s="29">
        <v>0.61799999999999999</v>
      </c>
      <c r="JK30" s="29">
        <v>0.21306</v>
      </c>
      <c r="JL30">
        <f t="shared" si="10"/>
        <v>15.058972698321245</v>
      </c>
      <c r="JM30" s="28">
        <f t="shared" si="19"/>
        <v>0.71610660486674393</v>
      </c>
    </row>
    <row r="31" spans="2:273" ht="14.4" x14ac:dyDescent="0.3">
      <c r="B31" s="29">
        <v>0.64400000000000002</v>
      </c>
      <c r="C31" s="29">
        <v>0.20626</v>
      </c>
      <c r="D31">
        <v>8.8746774703280931</v>
      </c>
      <c r="E31" s="49">
        <f t="shared" si="11"/>
        <v>0.74623406720741603</v>
      </c>
      <c r="Q31" s="29">
        <v>0.64400000000000002</v>
      </c>
      <c r="R31" s="29">
        <v>0.20626</v>
      </c>
      <c r="S31">
        <f t="shared" si="12"/>
        <v>8.5250124546837203</v>
      </c>
      <c r="T31" s="28">
        <f t="shared" si="13"/>
        <v>0.74623406720741603</v>
      </c>
      <c r="AF31" s="29">
        <v>0.64400000000000002</v>
      </c>
      <c r="AG31" s="29">
        <v>0.20626</v>
      </c>
      <c r="AH31">
        <f t="shared" si="14"/>
        <v>8.1747065312867218</v>
      </c>
      <c r="AI31" s="49">
        <f t="shared" ref="AI31:AI40" si="21">AF31/$B$40</f>
        <v>0.74623406720741603</v>
      </c>
      <c r="AT31">
        <v>0.64400000000000002</v>
      </c>
      <c r="AU31">
        <v>0.20626</v>
      </c>
      <c r="AV31">
        <v>9.2236773627302409</v>
      </c>
      <c r="AW31">
        <v>0.74623406720741603</v>
      </c>
      <c r="BH31">
        <v>0.64400000000000002</v>
      </c>
      <c r="BI31">
        <v>0.20626</v>
      </c>
      <c r="BJ31">
        <v>9.5719882058322305</v>
      </c>
      <c r="BK31">
        <v>0.74623406720741603</v>
      </c>
      <c r="BW31">
        <v>0.64400000000000002</v>
      </c>
      <c r="BX31">
        <v>0.20626</v>
      </c>
      <c r="BY31">
        <v>9.9195863716494053</v>
      </c>
      <c r="BZ31">
        <v>0.74623406720741603</v>
      </c>
      <c r="CH31">
        <v>0.64400000000000002</v>
      </c>
      <c r="CI31">
        <v>0.20626</v>
      </c>
      <c r="CJ31">
        <v>10.266448538601626</v>
      </c>
      <c r="CK31">
        <v>0.74623406720741603</v>
      </c>
      <c r="CS31">
        <v>0.64400000000000002</v>
      </c>
      <c r="CT31">
        <v>0.20626</v>
      </c>
      <c r="CU31">
        <v>10.612551699528485</v>
      </c>
      <c r="CV31">
        <v>0.74623406720741603</v>
      </c>
      <c r="DG31">
        <v>0.67</v>
      </c>
      <c r="DH31">
        <v>0.19947000000000001</v>
      </c>
      <c r="DI31">
        <v>10.613773169383297</v>
      </c>
      <c r="DJ31">
        <v>0.77636152954808813</v>
      </c>
      <c r="DS31">
        <v>0.67</v>
      </c>
      <c r="DT31">
        <v>0.19947000000000001</v>
      </c>
      <c r="DU31">
        <v>10.958290592601401</v>
      </c>
      <c r="DV31">
        <v>0.77636152954808813</v>
      </c>
      <c r="EF31">
        <v>0.67</v>
      </c>
      <c r="EG31">
        <v>0.19947000000000001</v>
      </c>
      <c r="EH31" s="29">
        <v>11.130240892439446</v>
      </c>
      <c r="EI31">
        <v>0.77636152954808813</v>
      </c>
      <c r="EQ31" s="29">
        <v>0.67</v>
      </c>
      <c r="ER31" s="29">
        <v>0.19947000000000001</v>
      </c>
      <c r="ES31">
        <v>11.301981950138755</v>
      </c>
      <c r="ET31">
        <v>0.77636152954808813</v>
      </c>
      <c r="FD31">
        <v>0.67</v>
      </c>
      <c r="FE31">
        <v>0.19947000000000001</v>
      </c>
      <c r="FF31">
        <v>11.644825566177468</v>
      </c>
      <c r="FG31">
        <v>0.77636152954808813</v>
      </c>
      <c r="FN31" s="86">
        <v>0.67</v>
      </c>
      <c r="FO31" s="29">
        <v>0.19947000000000001</v>
      </c>
      <c r="FP31">
        <f t="shared" si="0"/>
        <v>11.815922470328093</v>
      </c>
      <c r="FQ31" s="49">
        <f t="shared" si="20"/>
        <v>0.77636152954808813</v>
      </c>
      <c r="FZ31">
        <v>0.64400000000000002</v>
      </c>
      <c r="GA31">
        <v>0.20626</v>
      </c>
      <c r="GB31">
        <f t="shared" si="2"/>
        <v>12.330900114495449</v>
      </c>
      <c r="GC31">
        <v>0.74623406720741603</v>
      </c>
      <c r="GN31" s="29">
        <v>0.64400000000000002</v>
      </c>
      <c r="GO31" s="29">
        <v>0.20626</v>
      </c>
      <c r="GP31">
        <f t="shared" si="3"/>
        <v>12.671984624497952</v>
      </c>
      <c r="GQ31" s="49">
        <f t="shared" ref="GQ31:GQ40" si="22">GN31/$B$40</f>
        <v>0.74623406720741603</v>
      </c>
      <c r="HB31" s="29">
        <v>0.64400000000000002</v>
      </c>
      <c r="HC31" s="29">
        <v>0.20626</v>
      </c>
      <c r="HD31">
        <f t="shared" si="4"/>
        <v>13.012158486909344</v>
      </c>
      <c r="HE31" s="49">
        <f t="shared" ref="HE31:HE40" si="23">HB31/$B$40</f>
        <v>0.74623406720741603</v>
      </c>
      <c r="HO31" s="29">
        <v>0.64400000000000002</v>
      </c>
      <c r="HP31" s="29">
        <v>0.20626</v>
      </c>
      <c r="HQ31">
        <f t="shared" si="5"/>
        <v>13.35140145912397</v>
      </c>
      <c r="HR31" s="49">
        <f t="shared" ref="HR31:HR40" si="24">HO31/$B$40</f>
        <v>0.74623406720741603</v>
      </c>
      <c r="IA31" s="29" t="s">
        <v>294</v>
      </c>
      <c r="IB31" t="s">
        <v>357</v>
      </c>
      <c r="IC31" s="146" t="s">
        <v>326</v>
      </c>
      <c r="IE31" s="29">
        <v>0.64400000000000002</v>
      </c>
      <c r="IF31" s="29">
        <v>0.20626</v>
      </c>
      <c r="IG31">
        <f t="shared" si="6"/>
        <v>13.689693670215568</v>
      </c>
      <c r="IH31" s="28">
        <f t="shared" si="7"/>
        <v>0.74623406720741603</v>
      </c>
      <c r="IU31" s="29">
        <v>0.64400000000000002</v>
      </c>
      <c r="IV31" s="29">
        <v>0.20626</v>
      </c>
      <c r="IW31" s="29">
        <f t="shared" si="8"/>
        <v>14.027015625605209</v>
      </c>
      <c r="IX31" s="28">
        <f t="shared" si="9"/>
        <v>0.74623406720741603</v>
      </c>
      <c r="JJ31" s="29">
        <v>0.64400000000000002</v>
      </c>
      <c r="JK31" s="29">
        <v>0.20626</v>
      </c>
      <c r="JL31">
        <f t="shared" si="10"/>
        <v>14.698672698321245</v>
      </c>
      <c r="JM31" s="28">
        <f t="shared" si="19"/>
        <v>0.74623406720741603</v>
      </c>
    </row>
    <row r="32" spans="2:273" ht="14.4" x14ac:dyDescent="0.3">
      <c r="B32" s="29">
        <v>0.67</v>
      </c>
      <c r="C32" s="29">
        <v>0.19947000000000001</v>
      </c>
      <c r="D32">
        <v>8.5305774703280939</v>
      </c>
      <c r="E32" s="49">
        <f t="shared" si="11"/>
        <v>0.77636152954808813</v>
      </c>
      <c r="Q32" s="29">
        <v>0.67</v>
      </c>
      <c r="R32" s="29">
        <v>0.19947000000000001</v>
      </c>
      <c r="S32">
        <f t="shared" si="12"/>
        <v>8.1809124546837211</v>
      </c>
      <c r="T32" s="28">
        <f t="shared" si="13"/>
        <v>0.77636152954808813</v>
      </c>
      <c r="AF32" s="29">
        <v>0.67</v>
      </c>
      <c r="AG32" s="29">
        <v>0.19947000000000001</v>
      </c>
      <c r="AH32">
        <f t="shared" si="14"/>
        <v>7.8306065312867226</v>
      </c>
      <c r="AI32" s="49">
        <f t="shared" si="21"/>
        <v>0.77636152954808813</v>
      </c>
      <c r="AT32">
        <v>0.67</v>
      </c>
      <c r="AU32">
        <v>0.19947000000000001</v>
      </c>
      <c r="AV32">
        <v>8.8795773627302417</v>
      </c>
      <c r="AW32">
        <v>0.77636152954808813</v>
      </c>
      <c r="BH32">
        <v>0.67</v>
      </c>
      <c r="BI32">
        <v>0.19947000000000001</v>
      </c>
      <c r="BJ32">
        <v>9.2278882058322313</v>
      </c>
      <c r="BK32">
        <v>0.77636152954808813</v>
      </c>
      <c r="BW32">
        <v>0.67</v>
      </c>
      <c r="BX32">
        <v>0.19947000000000001</v>
      </c>
      <c r="BY32">
        <v>9.5754863716494061</v>
      </c>
      <c r="BZ32">
        <v>0.77636152954808813</v>
      </c>
      <c r="CH32">
        <v>0.67</v>
      </c>
      <c r="CI32">
        <v>0.19947000000000001</v>
      </c>
      <c r="CJ32">
        <v>9.9223485386016268</v>
      </c>
      <c r="CK32">
        <v>0.77636152954808813</v>
      </c>
      <c r="CS32">
        <v>0.67</v>
      </c>
      <c r="CT32">
        <v>0.19947000000000001</v>
      </c>
      <c r="CU32">
        <v>10.268451699528486</v>
      </c>
      <c r="CV32">
        <v>0.77636152954808813</v>
      </c>
      <c r="DG32">
        <v>0.69599999999999995</v>
      </c>
      <c r="DH32">
        <v>0.19233</v>
      </c>
      <c r="DI32">
        <v>10.283573169383297</v>
      </c>
      <c r="DJ32">
        <v>0.80648899188876011</v>
      </c>
      <c r="DS32">
        <v>0.69599999999999995</v>
      </c>
      <c r="DT32">
        <v>0.19233</v>
      </c>
      <c r="DU32">
        <v>10.628090592601401</v>
      </c>
      <c r="DV32">
        <v>0.80648899188876011</v>
      </c>
      <c r="EF32">
        <v>0.69599999999999995</v>
      </c>
      <c r="EG32">
        <v>0.19233</v>
      </c>
      <c r="EH32" s="29">
        <v>10.800040892439446</v>
      </c>
      <c r="EI32">
        <v>0.80648899188876011</v>
      </c>
      <c r="EQ32" s="29">
        <v>0.69599999999999995</v>
      </c>
      <c r="ER32" s="29">
        <v>0.19233</v>
      </c>
      <c r="ES32">
        <v>10.971781950138755</v>
      </c>
      <c r="ET32">
        <v>0.80648899188876011</v>
      </c>
      <c r="FD32">
        <v>0.69599999999999995</v>
      </c>
      <c r="FE32">
        <v>0.19233</v>
      </c>
      <c r="FF32">
        <v>11.314625566177469</v>
      </c>
      <c r="FG32">
        <v>0.80648899188876011</v>
      </c>
      <c r="FN32" s="86">
        <v>0.69599999999999995</v>
      </c>
      <c r="FO32" s="29">
        <v>0.19233</v>
      </c>
      <c r="FP32">
        <f t="shared" si="0"/>
        <v>11.485722470328094</v>
      </c>
      <c r="FQ32" s="49">
        <f t="shared" si="20"/>
        <v>0.80648899188876011</v>
      </c>
      <c r="FZ32">
        <v>0.67</v>
      </c>
      <c r="GA32">
        <v>0.19947000000000001</v>
      </c>
      <c r="GB32">
        <f t="shared" si="2"/>
        <v>11.98680011449545</v>
      </c>
      <c r="GC32">
        <v>0.77636152954808813</v>
      </c>
      <c r="GN32" s="29">
        <v>0.67</v>
      </c>
      <c r="GO32" s="29">
        <v>0.19947000000000001</v>
      </c>
      <c r="GP32">
        <f t="shared" si="3"/>
        <v>12.327884624497953</v>
      </c>
      <c r="GQ32" s="49">
        <f t="shared" si="22"/>
        <v>0.77636152954808813</v>
      </c>
      <c r="HB32" s="29">
        <v>0.67</v>
      </c>
      <c r="HC32" s="29">
        <v>0.19947000000000001</v>
      </c>
      <c r="HD32">
        <f t="shared" si="4"/>
        <v>12.668058486909345</v>
      </c>
      <c r="HE32" s="49">
        <f t="shared" si="23"/>
        <v>0.77636152954808813</v>
      </c>
      <c r="HO32" s="29">
        <v>0.67</v>
      </c>
      <c r="HP32" s="29">
        <v>0.19947000000000001</v>
      </c>
      <c r="HQ32">
        <f t="shared" si="5"/>
        <v>13.007301459123971</v>
      </c>
      <c r="HR32" s="49">
        <f t="shared" si="24"/>
        <v>0.77636152954808813</v>
      </c>
      <c r="IA32" s="29" t="s">
        <v>295</v>
      </c>
      <c r="IB32" t="s">
        <v>358</v>
      </c>
      <c r="IC32" s="146" t="s">
        <v>327</v>
      </c>
      <c r="IE32" s="29">
        <v>0.67</v>
      </c>
      <c r="IF32" s="29">
        <v>0.19947000000000001</v>
      </c>
      <c r="IG32">
        <f t="shared" si="6"/>
        <v>13.345593670215569</v>
      </c>
      <c r="IH32" s="28">
        <f t="shared" si="7"/>
        <v>0.77636152954808813</v>
      </c>
      <c r="IU32" s="29">
        <v>0.67</v>
      </c>
      <c r="IV32" s="29">
        <v>0.19947000000000001</v>
      </c>
      <c r="IW32" s="29">
        <f t="shared" si="8"/>
        <v>13.68291562560521</v>
      </c>
      <c r="IX32" s="28">
        <f t="shared" si="9"/>
        <v>0.77636152954808813</v>
      </c>
      <c r="JJ32" s="29">
        <v>0.67</v>
      </c>
      <c r="JK32" s="29">
        <v>0.19947000000000001</v>
      </c>
      <c r="JL32">
        <f t="shared" si="10"/>
        <v>14.354572698321245</v>
      </c>
      <c r="JM32" s="28">
        <f t="shared" si="19"/>
        <v>0.77636152954808813</v>
      </c>
    </row>
    <row r="33" spans="2:275" ht="14.4" x14ac:dyDescent="0.3">
      <c r="B33" s="29">
        <v>0.69599999999999995</v>
      </c>
      <c r="C33" s="29">
        <v>0.19233</v>
      </c>
      <c r="D33">
        <v>8.2003774703280943</v>
      </c>
      <c r="E33" s="49">
        <f t="shared" si="11"/>
        <v>0.80648899188876011</v>
      </c>
      <c r="Q33" s="29">
        <v>0.69599999999999995</v>
      </c>
      <c r="R33" s="29">
        <v>0.19233</v>
      </c>
      <c r="S33">
        <f t="shared" si="12"/>
        <v>7.8507124546837215</v>
      </c>
      <c r="T33" s="28">
        <f t="shared" si="13"/>
        <v>0.80648899188876011</v>
      </c>
      <c r="AF33" s="29">
        <v>0.69599999999999995</v>
      </c>
      <c r="AG33" s="29">
        <v>0.19233</v>
      </c>
      <c r="AH33">
        <f t="shared" si="14"/>
        <v>7.500406531286723</v>
      </c>
      <c r="AI33" s="49">
        <f t="shared" si="21"/>
        <v>0.80648899188876011</v>
      </c>
      <c r="AT33">
        <v>0.69599999999999995</v>
      </c>
      <c r="AU33">
        <v>0.19233</v>
      </c>
      <c r="AV33">
        <v>8.5493773627302421</v>
      </c>
      <c r="AW33">
        <v>0.80648899188876011</v>
      </c>
      <c r="BH33">
        <v>0.69599999999999995</v>
      </c>
      <c r="BI33">
        <v>0.19233</v>
      </c>
      <c r="BJ33">
        <v>8.8976882058322317</v>
      </c>
      <c r="BK33">
        <v>0.80648899188876011</v>
      </c>
      <c r="BW33">
        <v>0.69599999999999995</v>
      </c>
      <c r="BX33">
        <v>0.19233</v>
      </c>
      <c r="BY33">
        <v>9.2452863716494065</v>
      </c>
      <c r="BZ33">
        <v>0.80648899188876011</v>
      </c>
      <c r="CH33">
        <v>0.69599999999999995</v>
      </c>
      <c r="CI33">
        <v>0.19233</v>
      </c>
      <c r="CJ33">
        <v>9.5921485386016272</v>
      </c>
      <c r="CK33">
        <v>0.80648899188876011</v>
      </c>
      <c r="CS33">
        <v>0.69599999999999995</v>
      </c>
      <c r="CT33">
        <v>0.19233</v>
      </c>
      <c r="CU33">
        <v>9.938251699528486</v>
      </c>
      <c r="CV33">
        <v>0.80648899188876011</v>
      </c>
      <c r="DG33">
        <v>0.72099999999999997</v>
      </c>
      <c r="DH33">
        <v>0.18436</v>
      </c>
      <c r="DI33">
        <v>9.9653731693832963</v>
      </c>
      <c r="DJ33">
        <v>0.83545770567786792</v>
      </c>
      <c r="DS33">
        <v>0.72099999999999997</v>
      </c>
      <c r="DT33">
        <v>0.18436</v>
      </c>
      <c r="DU33">
        <v>10.3098905926014</v>
      </c>
      <c r="DV33">
        <v>0.83545770567786792</v>
      </c>
      <c r="EF33">
        <v>0.72099999999999997</v>
      </c>
      <c r="EG33">
        <v>0.18436</v>
      </c>
      <c r="EH33" s="29">
        <v>10.481840892439445</v>
      </c>
      <c r="EI33">
        <v>0.83545770567786792</v>
      </c>
      <c r="EQ33" s="29">
        <v>0.72099999999999997</v>
      </c>
      <c r="ER33" s="29">
        <v>0.18436</v>
      </c>
      <c r="ES33">
        <v>10.653581950138754</v>
      </c>
      <c r="ET33">
        <v>0.83545770567786792</v>
      </c>
      <c r="FD33">
        <v>0.72099999999999997</v>
      </c>
      <c r="FE33">
        <v>0.18436</v>
      </c>
      <c r="FF33">
        <v>10.996425566177468</v>
      </c>
      <c r="FG33">
        <v>0.83545770567786792</v>
      </c>
      <c r="FN33" s="86">
        <v>0.72099999999999997</v>
      </c>
      <c r="FO33" s="29">
        <v>0.18436</v>
      </c>
      <c r="FP33">
        <f t="shared" si="0"/>
        <v>11.167522470328093</v>
      </c>
      <c r="FQ33" s="49">
        <f t="shared" si="20"/>
        <v>0.83545770567786792</v>
      </c>
      <c r="FZ33">
        <v>0.69599999999999995</v>
      </c>
      <c r="GA33">
        <v>0.19233</v>
      </c>
      <c r="GB33">
        <f t="shared" si="2"/>
        <v>11.656600114495451</v>
      </c>
      <c r="GC33">
        <v>0.80648899188876011</v>
      </c>
      <c r="GN33" s="29">
        <v>0.69599999999999995</v>
      </c>
      <c r="GO33" s="29">
        <v>0.19233</v>
      </c>
      <c r="GP33">
        <f t="shared" si="3"/>
        <v>11.997684624497953</v>
      </c>
      <c r="GQ33" s="49">
        <f t="shared" si="22"/>
        <v>0.80648899188876011</v>
      </c>
      <c r="HB33" s="29">
        <v>0.69599999999999995</v>
      </c>
      <c r="HC33" s="29">
        <v>0.19233</v>
      </c>
      <c r="HD33">
        <f t="shared" si="4"/>
        <v>12.337858486909346</v>
      </c>
      <c r="HE33" s="49">
        <f t="shared" si="23"/>
        <v>0.80648899188876011</v>
      </c>
      <c r="HO33" s="29">
        <v>0.69599999999999995</v>
      </c>
      <c r="HP33" s="29">
        <v>0.19233</v>
      </c>
      <c r="HQ33">
        <f t="shared" si="5"/>
        <v>12.677101459123971</v>
      </c>
      <c r="HR33" s="49">
        <f t="shared" si="24"/>
        <v>0.80648899188876011</v>
      </c>
      <c r="IA33" s="29" t="s">
        <v>296</v>
      </c>
      <c r="IB33" t="s">
        <v>359</v>
      </c>
      <c r="IC33" s="146" t="s">
        <v>328</v>
      </c>
      <c r="IE33" s="29">
        <v>0.69599999999999995</v>
      </c>
      <c r="IF33" s="29">
        <v>0.19233</v>
      </c>
      <c r="IG33">
        <f t="shared" si="6"/>
        <v>13.01539367021557</v>
      </c>
      <c r="IH33" s="28">
        <f t="shared" si="7"/>
        <v>0.80648899188876011</v>
      </c>
      <c r="IU33" s="29">
        <v>0.69599999999999995</v>
      </c>
      <c r="IV33" s="29">
        <v>0.19233</v>
      </c>
      <c r="IW33" s="29">
        <f t="shared" si="8"/>
        <v>13.35271562560521</v>
      </c>
      <c r="IX33" s="28">
        <f t="shared" si="9"/>
        <v>0.80648899188876011</v>
      </c>
      <c r="JJ33" s="29">
        <v>0.69599999999999995</v>
      </c>
      <c r="JK33" s="29">
        <v>0.19233</v>
      </c>
      <c r="JL33">
        <f t="shared" si="10"/>
        <v>14.024372698321246</v>
      </c>
      <c r="JM33" s="28">
        <f t="shared" si="19"/>
        <v>0.80648899188876011</v>
      </c>
    </row>
    <row r="34" spans="2:275" ht="14.4" x14ac:dyDescent="0.3">
      <c r="B34" s="29">
        <v>0.72099999999999997</v>
      </c>
      <c r="C34" s="29">
        <v>0.18436</v>
      </c>
      <c r="D34">
        <v>7.8821774703280933</v>
      </c>
      <c r="E34" s="49">
        <f t="shared" si="11"/>
        <v>0.83545770567786792</v>
      </c>
      <c r="Q34" s="29">
        <v>0.72099999999999997</v>
      </c>
      <c r="R34" s="29">
        <v>0.18436</v>
      </c>
      <c r="S34">
        <f t="shared" si="12"/>
        <v>7.5325124546837205</v>
      </c>
      <c r="T34" s="28">
        <f t="shared" si="13"/>
        <v>0.83545770567786792</v>
      </c>
      <c r="AF34" s="29">
        <v>0.72099999999999997</v>
      </c>
      <c r="AG34" s="29">
        <v>0.18436</v>
      </c>
      <c r="AH34">
        <f t="shared" si="14"/>
        <v>7.182206531286722</v>
      </c>
      <c r="AI34" s="49">
        <f t="shared" si="21"/>
        <v>0.83545770567786792</v>
      </c>
      <c r="AT34">
        <v>0.72099999999999997</v>
      </c>
      <c r="AU34">
        <v>0.18436</v>
      </c>
      <c r="AV34">
        <v>8.2311773627302411</v>
      </c>
      <c r="AW34">
        <v>0.83545770567786792</v>
      </c>
      <c r="BH34">
        <v>0.72099999999999997</v>
      </c>
      <c r="BI34">
        <v>0.18436</v>
      </c>
      <c r="BJ34">
        <v>8.5794882058322308</v>
      </c>
      <c r="BK34">
        <v>0.83545770567786792</v>
      </c>
      <c r="BW34">
        <v>0.72099999999999997</v>
      </c>
      <c r="BX34">
        <v>0.18436</v>
      </c>
      <c r="BY34">
        <v>8.9270863716494055</v>
      </c>
      <c r="BZ34">
        <v>0.83545770567786792</v>
      </c>
      <c r="CH34">
        <v>0.72099999999999997</v>
      </c>
      <c r="CI34">
        <v>0.18436</v>
      </c>
      <c r="CJ34">
        <v>9.2739485386016263</v>
      </c>
      <c r="CK34">
        <v>0.83545770567786792</v>
      </c>
      <c r="CS34">
        <v>0.72099999999999997</v>
      </c>
      <c r="CT34">
        <v>0.18436</v>
      </c>
      <c r="CU34">
        <v>9.620051699528485</v>
      </c>
      <c r="CV34">
        <v>0.83545770567786792</v>
      </c>
      <c r="DG34">
        <v>0.747</v>
      </c>
      <c r="DH34">
        <v>0.17480000000000001</v>
      </c>
      <c r="DI34">
        <v>9.657473169383298</v>
      </c>
      <c r="DJ34">
        <v>0.86558516801854002</v>
      </c>
      <c r="DS34">
        <v>0.747</v>
      </c>
      <c r="DT34">
        <v>0.17480000000000001</v>
      </c>
      <c r="DU34">
        <v>10.001990592601402</v>
      </c>
      <c r="DV34">
        <v>0.86558516801854002</v>
      </c>
      <c r="EF34">
        <v>0.747</v>
      </c>
      <c r="EG34">
        <v>0.17480000000000001</v>
      </c>
      <c r="EH34" s="29">
        <v>10.173940892439447</v>
      </c>
      <c r="EI34">
        <v>0.86558516801854002</v>
      </c>
      <c r="EQ34" s="29">
        <v>0.747</v>
      </c>
      <c r="ER34" s="29">
        <v>0.17480000000000001</v>
      </c>
      <c r="ES34">
        <v>10.345681950138754</v>
      </c>
      <c r="ET34">
        <v>0.86558516801854002</v>
      </c>
      <c r="FD34">
        <v>0.747</v>
      </c>
      <c r="FE34">
        <v>0.17480000000000001</v>
      </c>
      <c r="FF34">
        <v>10.688525566177468</v>
      </c>
      <c r="FG34">
        <v>0.86558516801854002</v>
      </c>
      <c r="FN34" s="86">
        <v>0.747</v>
      </c>
      <c r="FO34" s="29">
        <v>0.17480000000000001</v>
      </c>
      <c r="FP34">
        <f t="shared" si="0"/>
        <v>10.859622470328095</v>
      </c>
      <c r="FQ34" s="49">
        <f t="shared" si="20"/>
        <v>0.86558516801854002</v>
      </c>
      <c r="FZ34">
        <v>0.72099999999999997</v>
      </c>
      <c r="GA34">
        <v>0.18436</v>
      </c>
      <c r="GB34">
        <f t="shared" si="2"/>
        <v>11.33840011449545</v>
      </c>
      <c r="GC34">
        <v>0.83545770567786792</v>
      </c>
      <c r="GN34" s="29">
        <v>0.72099999999999997</v>
      </c>
      <c r="GO34" s="29">
        <v>0.18436</v>
      </c>
      <c r="GP34">
        <f t="shared" si="3"/>
        <v>11.679484624497952</v>
      </c>
      <c r="GQ34" s="49">
        <f t="shared" si="22"/>
        <v>0.83545770567786792</v>
      </c>
      <c r="HB34" s="29">
        <v>0.72099999999999997</v>
      </c>
      <c r="HC34" s="29">
        <v>0.18436</v>
      </c>
      <c r="HD34">
        <f t="shared" si="4"/>
        <v>12.019658486909345</v>
      </c>
      <c r="HE34" s="49">
        <f t="shared" si="23"/>
        <v>0.83545770567786792</v>
      </c>
      <c r="HO34" s="29">
        <v>0.72099999999999997</v>
      </c>
      <c r="HP34" s="29">
        <v>0.18436</v>
      </c>
      <c r="HQ34">
        <f t="shared" si="5"/>
        <v>12.35890145912397</v>
      </c>
      <c r="HR34" s="49">
        <f t="shared" si="24"/>
        <v>0.83545770567786792</v>
      </c>
      <c r="IA34" s="29" t="s">
        <v>297</v>
      </c>
      <c r="IB34" t="s">
        <v>360</v>
      </c>
      <c r="IC34" s="146" t="s">
        <v>329</v>
      </c>
      <c r="IE34" s="29">
        <v>0.72099999999999997</v>
      </c>
      <c r="IF34" s="29">
        <v>0.18436</v>
      </c>
      <c r="IG34">
        <f t="shared" si="6"/>
        <v>12.697193670215569</v>
      </c>
      <c r="IH34" s="28">
        <f t="shared" si="7"/>
        <v>0.83545770567786792</v>
      </c>
      <c r="IU34" s="29">
        <v>0.72099999999999997</v>
      </c>
      <c r="IV34" s="29">
        <v>0.18436</v>
      </c>
      <c r="IW34" s="29">
        <f t="shared" si="8"/>
        <v>13.034515625605209</v>
      </c>
      <c r="IX34" s="28">
        <f t="shared" si="9"/>
        <v>0.83545770567786792</v>
      </c>
      <c r="JJ34" s="29">
        <v>0.72099999999999997</v>
      </c>
      <c r="JK34" s="29">
        <v>0.18436</v>
      </c>
      <c r="JL34">
        <f t="shared" si="10"/>
        <v>13.706172698321245</v>
      </c>
      <c r="JM34" s="28">
        <f t="shared" si="19"/>
        <v>0.83545770567786792</v>
      </c>
    </row>
    <row r="35" spans="2:275" ht="14.4" x14ac:dyDescent="0.3">
      <c r="B35" s="29">
        <v>0.747</v>
      </c>
      <c r="C35" s="29">
        <v>0.17480000000000001</v>
      </c>
      <c r="D35">
        <v>7.5742774703280942</v>
      </c>
      <c r="E35" s="49">
        <f t="shared" si="11"/>
        <v>0.86558516801854002</v>
      </c>
      <c r="Q35" s="29">
        <v>0.747</v>
      </c>
      <c r="R35" s="29">
        <v>0.17480000000000001</v>
      </c>
      <c r="S35">
        <f t="shared" si="12"/>
        <v>7.2246124546837214</v>
      </c>
      <c r="T35" s="28">
        <f t="shared" si="13"/>
        <v>0.86558516801854002</v>
      </c>
      <c r="AF35" s="29">
        <v>0.747</v>
      </c>
      <c r="AG35" s="29">
        <v>0.17480000000000001</v>
      </c>
      <c r="AH35">
        <f t="shared" si="14"/>
        <v>6.8743065312867229</v>
      </c>
      <c r="AI35" s="49">
        <f t="shared" si="21"/>
        <v>0.86558516801854002</v>
      </c>
      <c r="AT35">
        <v>0.747</v>
      </c>
      <c r="AU35">
        <v>0.17480000000000001</v>
      </c>
      <c r="AV35">
        <v>7.923277362730242</v>
      </c>
      <c r="AW35">
        <v>0.86558516801854002</v>
      </c>
      <c r="BH35">
        <v>0.747</v>
      </c>
      <c r="BI35">
        <v>0.17480000000000001</v>
      </c>
      <c r="BJ35">
        <v>8.2715882058322308</v>
      </c>
      <c r="BK35">
        <v>0.86558516801854002</v>
      </c>
      <c r="BW35">
        <v>0.747</v>
      </c>
      <c r="BX35">
        <v>0.17480000000000001</v>
      </c>
      <c r="BY35">
        <v>8.6191863716494055</v>
      </c>
      <c r="BZ35">
        <v>0.86558516801854002</v>
      </c>
      <c r="CH35">
        <v>0.747</v>
      </c>
      <c r="CI35">
        <v>0.17480000000000001</v>
      </c>
      <c r="CJ35">
        <v>8.9660485386016262</v>
      </c>
      <c r="CK35">
        <v>0.86558516801854002</v>
      </c>
      <c r="CS35">
        <v>0.747</v>
      </c>
      <c r="CT35">
        <v>0.17480000000000001</v>
      </c>
      <c r="CU35">
        <v>9.312151699528485</v>
      </c>
      <c r="CV35">
        <v>0.86558516801854002</v>
      </c>
      <c r="DG35">
        <v>0.77300000000000002</v>
      </c>
      <c r="DH35">
        <v>0.16247</v>
      </c>
      <c r="DI35">
        <v>9.3582731693832955</v>
      </c>
      <c r="DJ35">
        <v>0.89571263035921211</v>
      </c>
      <c r="DS35">
        <v>0.77300000000000002</v>
      </c>
      <c r="DT35">
        <v>0.16247</v>
      </c>
      <c r="DU35">
        <v>9.7027905926013993</v>
      </c>
      <c r="DV35">
        <v>0.89571263035921211</v>
      </c>
      <c r="EF35">
        <v>0.77300000000000002</v>
      </c>
      <c r="EG35">
        <v>0.16247</v>
      </c>
      <c r="EH35" s="29">
        <v>9.8747408924394442</v>
      </c>
      <c r="EI35">
        <v>0.89571263035921211</v>
      </c>
      <c r="EQ35" s="29">
        <v>0.77300000000000002</v>
      </c>
      <c r="ER35" s="29">
        <v>0.16247</v>
      </c>
      <c r="ES35">
        <v>10.046481950138755</v>
      </c>
      <c r="ET35">
        <v>0.89571263035921211</v>
      </c>
      <c r="FD35">
        <v>0.77300000000000002</v>
      </c>
      <c r="FE35">
        <v>0.16247</v>
      </c>
      <c r="FF35">
        <v>10.389325566177469</v>
      </c>
      <c r="FG35">
        <v>0.89571263035921211</v>
      </c>
      <c r="FN35" s="86">
        <v>0.77300000000000002</v>
      </c>
      <c r="FO35" s="29">
        <v>0.16247</v>
      </c>
      <c r="FP35">
        <f t="shared" si="0"/>
        <v>10.560422470328094</v>
      </c>
      <c r="FQ35" s="49">
        <f t="shared" si="20"/>
        <v>0.89571263035921211</v>
      </c>
      <c r="FZ35">
        <v>0.747</v>
      </c>
      <c r="GA35">
        <v>0.17480000000000001</v>
      </c>
      <c r="GB35">
        <f t="shared" si="2"/>
        <v>11.03050011449545</v>
      </c>
      <c r="GC35">
        <v>0.86558516801854002</v>
      </c>
      <c r="GN35" s="29">
        <v>0.747</v>
      </c>
      <c r="GO35" s="29">
        <v>0.17480000000000001</v>
      </c>
      <c r="GP35">
        <f t="shared" si="3"/>
        <v>11.371584624497952</v>
      </c>
      <c r="GQ35" s="49">
        <f t="shared" si="22"/>
        <v>0.86558516801854002</v>
      </c>
      <c r="HB35" s="29">
        <v>0.747</v>
      </c>
      <c r="HC35" s="29">
        <v>0.17480000000000001</v>
      </c>
      <c r="HD35">
        <f t="shared" si="4"/>
        <v>11.711758486909346</v>
      </c>
      <c r="HE35" s="49">
        <f t="shared" si="23"/>
        <v>0.86558516801854002</v>
      </c>
      <c r="HO35" s="29">
        <v>0.747</v>
      </c>
      <c r="HP35" s="29">
        <v>0.17480000000000001</v>
      </c>
      <c r="HQ35" s="29">
        <f t="shared" si="5"/>
        <v>12.05100145912397</v>
      </c>
      <c r="HR35" s="49">
        <f t="shared" si="24"/>
        <v>0.86558516801854002</v>
      </c>
      <c r="IA35" s="29" t="s">
        <v>298</v>
      </c>
      <c r="IB35" t="s">
        <v>361</v>
      </c>
      <c r="IC35" s="146" t="s">
        <v>330</v>
      </c>
      <c r="IE35" s="29">
        <v>0.747</v>
      </c>
      <c r="IF35" s="29">
        <v>0.17480000000000001</v>
      </c>
      <c r="IG35">
        <f t="shared" si="6"/>
        <v>12.389293670215569</v>
      </c>
      <c r="IH35" s="28">
        <f t="shared" si="7"/>
        <v>0.86558516801854002</v>
      </c>
      <c r="IU35" s="29">
        <v>0.747</v>
      </c>
      <c r="IV35" s="29">
        <v>0.17480000000000001</v>
      </c>
      <c r="IW35" s="29">
        <f t="shared" si="8"/>
        <v>12.726615625605209</v>
      </c>
      <c r="IX35" s="28">
        <f t="shared" si="9"/>
        <v>0.86558516801854002</v>
      </c>
      <c r="JJ35" s="29">
        <v>0.747</v>
      </c>
      <c r="JK35" s="29">
        <v>0.17480000000000001</v>
      </c>
      <c r="JL35">
        <f t="shared" si="10"/>
        <v>13.398272698321247</v>
      </c>
      <c r="JM35" s="28">
        <f t="shared" si="19"/>
        <v>0.86558516801854002</v>
      </c>
    </row>
    <row r="36" spans="2:275" ht="14.4" x14ac:dyDescent="0.3">
      <c r="B36" s="29">
        <v>0.77300000000000002</v>
      </c>
      <c r="C36" s="29">
        <v>0.16247</v>
      </c>
      <c r="D36">
        <v>7.2750774703280934</v>
      </c>
      <c r="E36" s="49">
        <f t="shared" si="11"/>
        <v>0.89571263035921211</v>
      </c>
      <c r="Q36" s="29">
        <v>0.77300000000000002</v>
      </c>
      <c r="R36" s="29">
        <v>0.16247</v>
      </c>
      <c r="S36">
        <f t="shared" si="12"/>
        <v>6.9254124546837206</v>
      </c>
      <c r="T36" s="28">
        <f t="shared" si="13"/>
        <v>0.89571263035921211</v>
      </c>
      <c r="AF36" s="29">
        <v>0.77300000000000002</v>
      </c>
      <c r="AG36" s="29">
        <v>0.16247</v>
      </c>
      <c r="AH36">
        <f t="shared" si="14"/>
        <v>6.5751065312867221</v>
      </c>
      <c r="AI36" s="49">
        <f t="shared" si="21"/>
        <v>0.89571263035921211</v>
      </c>
      <c r="AT36">
        <v>0.77300000000000002</v>
      </c>
      <c r="AU36">
        <v>0.16247</v>
      </c>
      <c r="AV36">
        <v>7.6240773627302412</v>
      </c>
      <c r="AW36">
        <v>0.89571263035921211</v>
      </c>
      <c r="BH36">
        <v>0.77300000000000002</v>
      </c>
      <c r="BI36">
        <v>0.16247</v>
      </c>
      <c r="BJ36">
        <v>7.9723882058322308</v>
      </c>
      <c r="BK36">
        <v>0.89571263035921211</v>
      </c>
      <c r="BW36">
        <v>0.77300000000000002</v>
      </c>
      <c r="BX36">
        <v>0.16247</v>
      </c>
      <c r="BY36">
        <v>8.3199863716494065</v>
      </c>
      <c r="BZ36">
        <v>0.89571263035921211</v>
      </c>
      <c r="CH36">
        <v>0.77300000000000002</v>
      </c>
      <c r="CI36">
        <v>0.16247</v>
      </c>
      <c r="CJ36">
        <v>8.6668485386016272</v>
      </c>
      <c r="CK36">
        <v>0.89571263035921211</v>
      </c>
      <c r="CS36">
        <v>0.77300000000000002</v>
      </c>
      <c r="CT36">
        <v>0.16247</v>
      </c>
      <c r="CU36">
        <v>9.012951699528486</v>
      </c>
      <c r="CV36">
        <v>0.89571263035921211</v>
      </c>
      <c r="DG36">
        <v>0.79900000000000004</v>
      </c>
      <c r="DH36">
        <v>0.14537</v>
      </c>
      <c r="DI36">
        <v>9.0663731693832972</v>
      </c>
      <c r="DJ36">
        <v>0.92584009269988421</v>
      </c>
      <c r="DS36">
        <v>0.79900000000000004</v>
      </c>
      <c r="DT36">
        <v>0.14537</v>
      </c>
      <c r="DU36">
        <v>9.410890592601401</v>
      </c>
      <c r="DV36">
        <v>0.92584009269988421</v>
      </c>
      <c r="EF36">
        <v>0.79900000000000004</v>
      </c>
      <c r="EG36">
        <v>0.14537</v>
      </c>
      <c r="EH36" s="29">
        <v>9.5828408924394459</v>
      </c>
      <c r="EI36">
        <v>0.92584009269988421</v>
      </c>
      <c r="EQ36" s="29">
        <v>0.79900000000000004</v>
      </c>
      <c r="ER36" s="29">
        <v>0.14537</v>
      </c>
      <c r="ES36">
        <v>9.7545819501387552</v>
      </c>
      <c r="ET36">
        <v>0.92584009269988421</v>
      </c>
      <c r="FD36">
        <v>0.79900000000000004</v>
      </c>
      <c r="FE36">
        <v>0.14537</v>
      </c>
      <c r="FF36">
        <v>10.097425566177469</v>
      </c>
      <c r="FG36">
        <v>0.92584009269988421</v>
      </c>
      <c r="FN36" s="86">
        <v>0.79900000000000004</v>
      </c>
      <c r="FO36" s="29">
        <v>0.14537</v>
      </c>
      <c r="FP36">
        <f t="shared" si="0"/>
        <v>10.268522470328094</v>
      </c>
      <c r="FQ36" s="49">
        <f t="shared" si="20"/>
        <v>0.92584009269988421</v>
      </c>
      <c r="FZ36">
        <v>0.77300000000000002</v>
      </c>
      <c r="GA36">
        <v>0.16247</v>
      </c>
      <c r="GB36">
        <f t="shared" si="2"/>
        <v>10.731300114495451</v>
      </c>
      <c r="GC36">
        <v>0.89571263035921211</v>
      </c>
      <c r="GN36" s="29">
        <v>0.77300000000000002</v>
      </c>
      <c r="GO36" s="29">
        <v>0.16247</v>
      </c>
      <c r="GP36">
        <f t="shared" si="3"/>
        <v>11.072384624497953</v>
      </c>
      <c r="GQ36" s="49">
        <f t="shared" si="22"/>
        <v>0.89571263035921211</v>
      </c>
      <c r="HB36" s="29">
        <v>0.77300000000000002</v>
      </c>
      <c r="HC36" s="29">
        <v>0.16247</v>
      </c>
      <c r="HD36">
        <f t="shared" si="4"/>
        <v>11.412558486909344</v>
      </c>
      <c r="HE36" s="49">
        <f t="shared" si="23"/>
        <v>0.89571263035921211</v>
      </c>
      <c r="HO36" s="29">
        <v>0.77300000000000002</v>
      </c>
      <c r="HP36" s="29">
        <v>0.16247</v>
      </c>
      <c r="HQ36">
        <f t="shared" si="5"/>
        <v>11.751801459123971</v>
      </c>
      <c r="HR36" s="49">
        <f t="shared" si="24"/>
        <v>0.89571263035921211</v>
      </c>
      <c r="IA36" s="29" t="s">
        <v>299</v>
      </c>
      <c r="IB36" t="s">
        <v>362</v>
      </c>
      <c r="IC36" s="146" t="s">
        <v>331</v>
      </c>
      <c r="IE36" s="29">
        <v>0.77300000000000002</v>
      </c>
      <c r="IF36" s="29">
        <v>0.16247</v>
      </c>
      <c r="IG36">
        <f t="shared" si="6"/>
        <v>12.09009367021557</v>
      </c>
      <c r="IH36" s="28">
        <f t="shared" si="7"/>
        <v>0.89571263035921211</v>
      </c>
      <c r="IU36" s="29">
        <v>0.77300000000000002</v>
      </c>
      <c r="IV36" s="29">
        <v>0.16247</v>
      </c>
      <c r="IW36" s="29">
        <f t="shared" si="8"/>
        <v>12.42741562560521</v>
      </c>
      <c r="IX36" s="28">
        <f t="shared" si="9"/>
        <v>0.89571263035921211</v>
      </c>
      <c r="JJ36" s="29">
        <v>0.77300000000000002</v>
      </c>
      <c r="JK36" s="29">
        <v>0.16247</v>
      </c>
      <c r="JL36">
        <f t="shared" si="10"/>
        <v>13.099072698321244</v>
      </c>
      <c r="JM36" s="28">
        <f t="shared" si="19"/>
        <v>0.89571263035921211</v>
      </c>
    </row>
    <row r="37" spans="2:275" ht="14.4" x14ac:dyDescent="0.3">
      <c r="B37" s="29">
        <v>0.79900000000000004</v>
      </c>
      <c r="C37" s="29">
        <v>0.14537</v>
      </c>
      <c r="D37">
        <v>6.9831774703280942</v>
      </c>
      <c r="E37" s="49">
        <f t="shared" si="11"/>
        <v>0.92584009269988421</v>
      </c>
      <c r="Q37" s="29">
        <v>0.79900000000000004</v>
      </c>
      <c r="R37" s="29">
        <v>0.14537</v>
      </c>
      <c r="S37">
        <f t="shared" si="12"/>
        <v>6.6335124546837214</v>
      </c>
      <c r="T37" s="28">
        <f t="shared" si="13"/>
        <v>0.92584009269988421</v>
      </c>
      <c r="AF37" s="29">
        <v>0.79900000000000004</v>
      </c>
      <c r="AG37" s="29">
        <v>0.14537</v>
      </c>
      <c r="AH37">
        <f t="shared" si="14"/>
        <v>6.2832065312867229</v>
      </c>
      <c r="AI37" s="49">
        <f t="shared" si="21"/>
        <v>0.92584009269988421</v>
      </c>
      <c r="AT37">
        <v>0.79900000000000004</v>
      </c>
      <c r="AU37">
        <v>0.14537</v>
      </c>
      <c r="AV37">
        <v>7.332177362730242</v>
      </c>
      <c r="AW37">
        <v>0.92584009269988421</v>
      </c>
      <c r="BH37">
        <v>0.79900000000000004</v>
      </c>
      <c r="BI37">
        <v>0.14537</v>
      </c>
      <c r="BJ37">
        <v>7.6804882058322317</v>
      </c>
      <c r="BK37">
        <v>0.92584009269988421</v>
      </c>
      <c r="BW37">
        <v>0.79900000000000004</v>
      </c>
      <c r="BX37">
        <v>0.14537</v>
      </c>
      <c r="BY37">
        <v>8.0280863716494064</v>
      </c>
      <c r="BZ37">
        <v>0.92584009269988421</v>
      </c>
      <c r="CH37">
        <v>0.79900000000000004</v>
      </c>
      <c r="CI37">
        <v>0.14537</v>
      </c>
      <c r="CJ37">
        <v>8.3749485386016271</v>
      </c>
      <c r="CK37">
        <v>0.92584009269988421</v>
      </c>
      <c r="CS37">
        <v>0.79900000000000004</v>
      </c>
      <c r="CT37">
        <v>0.14537</v>
      </c>
      <c r="CU37">
        <v>8.7210516995284859</v>
      </c>
      <c r="CV37">
        <v>0.92584009269988421</v>
      </c>
      <c r="DG37">
        <v>0.82399999999999995</v>
      </c>
      <c r="DH37">
        <v>0.11959</v>
      </c>
      <c r="DI37">
        <v>8.7801731693832963</v>
      </c>
      <c r="DJ37">
        <v>0.9548088064889918</v>
      </c>
      <c r="DS37">
        <v>0.82399999999999995</v>
      </c>
      <c r="DT37">
        <v>0.11959</v>
      </c>
      <c r="DU37">
        <v>9.1246905926014001</v>
      </c>
      <c r="DV37">
        <v>0.9548088064889918</v>
      </c>
      <c r="EF37">
        <v>0.82399999999999995</v>
      </c>
      <c r="EG37">
        <v>0.11959</v>
      </c>
      <c r="EH37" s="29">
        <v>9.296640892439445</v>
      </c>
      <c r="EI37">
        <v>0.9548088064889918</v>
      </c>
      <c r="EQ37" s="29">
        <v>0.82399999999999995</v>
      </c>
      <c r="ER37" s="29">
        <v>0.11959</v>
      </c>
      <c r="ES37">
        <v>9.4683819501387561</v>
      </c>
      <c r="ET37">
        <v>0.9548088064889918</v>
      </c>
      <c r="FD37">
        <v>0.82399999999999995</v>
      </c>
      <c r="FE37">
        <v>0.11959</v>
      </c>
      <c r="FF37">
        <v>9.8112255661774697</v>
      </c>
      <c r="FG37">
        <v>0.9548088064889918</v>
      </c>
      <c r="FN37" s="86">
        <v>0.82399999999999995</v>
      </c>
      <c r="FO37" s="29">
        <v>0.11959</v>
      </c>
      <c r="FP37">
        <f t="shared" si="0"/>
        <v>9.9823224703280946</v>
      </c>
      <c r="FQ37" s="49">
        <f t="shared" si="20"/>
        <v>0.9548088064889918</v>
      </c>
      <c r="FZ37">
        <v>0.79900000000000004</v>
      </c>
      <c r="GA37">
        <v>0.14537</v>
      </c>
      <c r="GB37">
        <f t="shared" si="2"/>
        <v>10.43940011449545</v>
      </c>
      <c r="GC37">
        <v>0.92584009269988421</v>
      </c>
      <c r="GN37" s="29">
        <v>0.79900000000000004</v>
      </c>
      <c r="GO37" s="29">
        <v>0.14537</v>
      </c>
      <c r="GP37">
        <f t="shared" si="3"/>
        <v>10.780484624497953</v>
      </c>
      <c r="GQ37" s="49">
        <f t="shared" si="22"/>
        <v>0.92584009269988421</v>
      </c>
      <c r="HB37" s="29">
        <v>0.79900000000000004</v>
      </c>
      <c r="HC37" s="29">
        <v>0.14537</v>
      </c>
      <c r="HD37">
        <f t="shared" si="4"/>
        <v>11.120658486909345</v>
      </c>
      <c r="HE37" s="49">
        <f t="shared" si="23"/>
        <v>0.92584009269988421</v>
      </c>
      <c r="HO37" s="29">
        <v>0.79900000000000004</v>
      </c>
      <c r="HP37" s="29">
        <v>0.14537</v>
      </c>
      <c r="HQ37">
        <f t="shared" si="5"/>
        <v>11.459901459123971</v>
      </c>
      <c r="HR37" s="49">
        <f t="shared" si="24"/>
        <v>0.92584009269988421</v>
      </c>
      <c r="IA37" s="29" t="s">
        <v>300</v>
      </c>
      <c r="IB37" t="s">
        <v>363</v>
      </c>
      <c r="IC37" s="146" t="s">
        <v>332</v>
      </c>
      <c r="IE37" s="29">
        <v>0.79900000000000004</v>
      </c>
      <c r="IF37" s="29">
        <v>0.14537</v>
      </c>
      <c r="IG37">
        <f t="shared" si="6"/>
        <v>11.79819367021557</v>
      </c>
      <c r="IH37" s="28">
        <f t="shared" si="7"/>
        <v>0.92584009269988421</v>
      </c>
      <c r="IU37" s="29">
        <v>0.79900000000000004</v>
      </c>
      <c r="IV37" s="29">
        <v>0.14537</v>
      </c>
      <c r="IW37" s="29">
        <f t="shared" si="8"/>
        <v>12.13551562560521</v>
      </c>
      <c r="IX37" s="28">
        <f t="shared" si="9"/>
        <v>0.92584009269988421</v>
      </c>
      <c r="JJ37" s="29">
        <v>0.79900000000000004</v>
      </c>
      <c r="JK37" s="29">
        <v>0.14537</v>
      </c>
      <c r="JL37">
        <f t="shared" si="10"/>
        <v>12.807172698321246</v>
      </c>
      <c r="JM37" s="28">
        <f t="shared" si="19"/>
        <v>0.92584009269988421</v>
      </c>
    </row>
    <row r="38" spans="2:275" ht="14.4" x14ac:dyDescent="0.3">
      <c r="B38" s="29">
        <v>0.82399999999999995</v>
      </c>
      <c r="C38" s="29">
        <v>0.11959</v>
      </c>
      <c r="D38">
        <v>6.6969774703280942</v>
      </c>
      <c r="E38" s="49">
        <f t="shared" si="11"/>
        <v>0.9548088064889918</v>
      </c>
      <c r="Q38" s="29">
        <v>0.82399999999999995</v>
      </c>
      <c r="R38" s="29">
        <v>0.11959</v>
      </c>
      <c r="S38">
        <f t="shared" si="12"/>
        <v>6.3473124546837214</v>
      </c>
      <c r="T38" s="28">
        <f t="shared" si="13"/>
        <v>0.9548088064889918</v>
      </c>
      <c r="AF38" s="29">
        <v>0.82399999999999995</v>
      </c>
      <c r="AG38" s="29">
        <v>0.11959</v>
      </c>
      <c r="AH38">
        <f t="shared" si="14"/>
        <v>5.9970065312867229</v>
      </c>
      <c r="AI38" s="49">
        <f t="shared" si="21"/>
        <v>0.9548088064889918</v>
      </c>
      <c r="AT38">
        <v>0.82399999999999995</v>
      </c>
      <c r="AU38">
        <v>0.11959</v>
      </c>
      <c r="AV38">
        <v>7.045977362730242</v>
      </c>
      <c r="AW38">
        <v>0.9548088064889918</v>
      </c>
      <c r="BH38">
        <v>0.82399999999999995</v>
      </c>
      <c r="BI38">
        <v>0.11959</v>
      </c>
      <c r="BJ38">
        <v>7.3942882058322317</v>
      </c>
      <c r="BK38">
        <v>0.9548088064889918</v>
      </c>
      <c r="BW38">
        <v>0.82399999999999995</v>
      </c>
      <c r="BX38">
        <v>0.11959</v>
      </c>
      <c r="BY38">
        <v>7.7418863716494064</v>
      </c>
      <c r="BZ38">
        <v>0.9548088064889918</v>
      </c>
      <c r="CH38">
        <v>0.82399999999999995</v>
      </c>
      <c r="CI38">
        <v>0.11959</v>
      </c>
      <c r="CJ38">
        <v>8.088748538601628</v>
      </c>
      <c r="CK38">
        <v>0.9548088064889918</v>
      </c>
      <c r="CS38">
        <v>0.82399999999999995</v>
      </c>
      <c r="CT38">
        <v>0.11959</v>
      </c>
      <c r="CU38">
        <v>8.4348516995284868</v>
      </c>
      <c r="CV38">
        <v>0.9548088064889918</v>
      </c>
      <c r="DG38">
        <v>0.85</v>
      </c>
      <c r="DH38">
        <v>7.3443999999999995E-2</v>
      </c>
      <c r="DI38">
        <v>8.498273169383296</v>
      </c>
      <c r="DJ38">
        <v>0.9849362688296639</v>
      </c>
      <c r="DS38">
        <v>0.85</v>
      </c>
      <c r="DT38">
        <v>7.3443999999999995E-2</v>
      </c>
      <c r="DU38">
        <v>8.8427905926013999</v>
      </c>
      <c r="DV38">
        <v>0.9849362688296639</v>
      </c>
      <c r="EF38">
        <v>0.85</v>
      </c>
      <c r="EG38">
        <v>7.3443999999999995E-2</v>
      </c>
      <c r="EH38" s="29">
        <v>9.0147408924394448</v>
      </c>
      <c r="EI38">
        <v>0.9849362688296639</v>
      </c>
      <c r="EQ38" s="29">
        <v>0.85</v>
      </c>
      <c r="ER38" s="29">
        <v>7.3443999999999995E-2</v>
      </c>
      <c r="ES38">
        <v>9.1864819501387558</v>
      </c>
      <c r="ET38">
        <v>0.9849362688296639</v>
      </c>
      <c r="FD38">
        <v>0.85</v>
      </c>
      <c r="FE38">
        <v>7.3443999999999995E-2</v>
      </c>
      <c r="FF38">
        <v>9.5293255661774694</v>
      </c>
      <c r="FG38">
        <v>0.9849362688296639</v>
      </c>
      <c r="FN38" s="86">
        <v>0.85</v>
      </c>
      <c r="FO38" s="29">
        <v>7.3443999999999995E-2</v>
      </c>
      <c r="FP38">
        <f t="shared" si="0"/>
        <v>9.7004224703280943</v>
      </c>
      <c r="FQ38" s="49">
        <f t="shared" si="20"/>
        <v>0.9849362688296639</v>
      </c>
      <c r="FZ38">
        <v>0.82399999999999995</v>
      </c>
      <c r="GA38">
        <v>0.11959</v>
      </c>
      <c r="GB38">
        <f t="shared" si="2"/>
        <v>10.153200114495451</v>
      </c>
      <c r="GC38">
        <v>0.9548088064889918</v>
      </c>
      <c r="GN38" s="29">
        <v>0.82399999999999995</v>
      </c>
      <c r="GO38" s="29">
        <v>0.11959</v>
      </c>
      <c r="GP38">
        <f t="shared" si="3"/>
        <v>10.494284624497954</v>
      </c>
      <c r="GQ38" s="49">
        <f t="shared" si="22"/>
        <v>0.9548088064889918</v>
      </c>
      <c r="HB38" s="29">
        <v>0.82399999999999995</v>
      </c>
      <c r="HC38" s="29">
        <v>0.11959</v>
      </c>
      <c r="HD38">
        <f t="shared" si="4"/>
        <v>10.834458486909345</v>
      </c>
      <c r="HE38" s="49">
        <f t="shared" si="23"/>
        <v>0.9548088064889918</v>
      </c>
      <c r="HO38" s="29">
        <v>0.82399999999999995</v>
      </c>
      <c r="HP38" s="29">
        <v>0.11959</v>
      </c>
      <c r="HQ38">
        <f t="shared" si="5"/>
        <v>11.173701459123972</v>
      </c>
      <c r="HR38" s="49">
        <f t="shared" si="24"/>
        <v>0.9548088064889918</v>
      </c>
      <c r="IA38" s="29" t="s">
        <v>301</v>
      </c>
      <c r="IB38" t="s">
        <v>364</v>
      </c>
      <c r="IC38" s="146" t="s">
        <v>333</v>
      </c>
      <c r="IE38" s="29">
        <v>0.82399999999999995</v>
      </c>
      <c r="IF38" s="29">
        <v>0.11959</v>
      </c>
      <c r="IG38">
        <f t="shared" si="6"/>
        <v>11.511993670215571</v>
      </c>
      <c r="IH38" s="28">
        <f t="shared" si="7"/>
        <v>0.9548088064889918</v>
      </c>
      <c r="IU38" s="29">
        <v>0.82399999999999995</v>
      </c>
      <c r="IV38" s="29">
        <v>0.11959</v>
      </c>
      <c r="IW38" s="29">
        <f t="shared" si="8"/>
        <v>11.849315625605211</v>
      </c>
      <c r="IX38" s="28">
        <f t="shared" si="9"/>
        <v>0.9548088064889918</v>
      </c>
      <c r="JJ38" s="29">
        <v>0.82399999999999995</v>
      </c>
      <c r="JK38" s="29">
        <v>0.11959</v>
      </c>
      <c r="JL38">
        <f t="shared" si="10"/>
        <v>12.520972698321245</v>
      </c>
      <c r="JM38" s="28">
        <f t="shared" si="19"/>
        <v>0.9548088064889918</v>
      </c>
    </row>
    <row r="39" spans="2:275" ht="14.4" x14ac:dyDescent="0.3">
      <c r="B39" s="29">
        <v>0.85</v>
      </c>
      <c r="C39" s="29">
        <v>7.3443999999999995E-2</v>
      </c>
      <c r="D39">
        <v>6.4150774703280939</v>
      </c>
      <c r="E39" s="49">
        <f t="shared" si="11"/>
        <v>0.9849362688296639</v>
      </c>
      <c r="Q39" s="29">
        <v>0.85</v>
      </c>
      <c r="R39" s="29">
        <v>7.3443999999999995E-2</v>
      </c>
      <c r="S39">
        <f t="shared" si="12"/>
        <v>6.0654124546837211</v>
      </c>
      <c r="T39" s="28">
        <f t="shared" si="13"/>
        <v>0.9849362688296639</v>
      </c>
      <c r="AF39" s="29">
        <v>0.85</v>
      </c>
      <c r="AG39" s="29">
        <v>7.3443999999999995E-2</v>
      </c>
      <c r="AH39">
        <f t="shared" si="14"/>
        <v>5.7151065312867226</v>
      </c>
      <c r="AI39" s="49">
        <f t="shared" si="21"/>
        <v>0.9849362688296639</v>
      </c>
      <c r="AT39">
        <v>0.85</v>
      </c>
      <c r="AU39">
        <v>7.3443999999999995E-2</v>
      </c>
      <c r="AV39">
        <v>6.7640773627302417</v>
      </c>
      <c r="AW39">
        <v>0.9849362688296639</v>
      </c>
      <c r="BH39">
        <v>0.85</v>
      </c>
      <c r="BI39">
        <v>7.3443999999999995E-2</v>
      </c>
      <c r="BJ39">
        <v>7.1123882058322314</v>
      </c>
      <c r="BK39">
        <v>0.9849362688296639</v>
      </c>
      <c r="BW39">
        <v>0.85</v>
      </c>
      <c r="BX39">
        <v>7.3443999999999995E-2</v>
      </c>
      <c r="BY39">
        <v>7.4599863716494061</v>
      </c>
      <c r="BZ39">
        <v>0.9849362688296639</v>
      </c>
      <c r="CH39">
        <v>0.85</v>
      </c>
      <c r="CI39">
        <v>7.3443999999999995E-2</v>
      </c>
      <c r="CJ39">
        <v>7.8068485386016269</v>
      </c>
      <c r="CK39">
        <v>0.9849362688296639</v>
      </c>
      <c r="CS39">
        <v>0.85</v>
      </c>
      <c r="CT39">
        <v>7.3443999999999995E-2</v>
      </c>
      <c r="CU39">
        <v>8.1529516995284865</v>
      </c>
      <c r="CV39">
        <v>0.9849362688296639</v>
      </c>
      <c r="DG39">
        <v>0.86299999999999999</v>
      </c>
      <c r="DH39">
        <v>4.2729000000000003E-2</v>
      </c>
      <c r="DI39">
        <v>8.3589731693832974</v>
      </c>
      <c r="DJ39">
        <v>1</v>
      </c>
      <c r="DS39">
        <v>0.86299999999999999</v>
      </c>
      <c r="DT39">
        <v>4.2729000000000003E-2</v>
      </c>
      <c r="DU39">
        <v>8.7034905926014012</v>
      </c>
      <c r="DV39">
        <v>1</v>
      </c>
      <c r="EF39">
        <v>0.86299999999999999</v>
      </c>
      <c r="EG39">
        <v>4.2729000000000003E-2</v>
      </c>
      <c r="EH39" s="29">
        <v>8.8754408924394461</v>
      </c>
      <c r="EI39">
        <v>1</v>
      </c>
      <c r="EQ39" s="29">
        <v>0.86299999999999999</v>
      </c>
      <c r="ER39" s="29">
        <v>4.2729000000000003E-2</v>
      </c>
      <c r="ES39">
        <v>9.0471819501387536</v>
      </c>
      <c r="ET39">
        <v>1</v>
      </c>
      <c r="FD39">
        <v>0.86299999999999999</v>
      </c>
      <c r="FE39">
        <v>4.2729000000000003E-2</v>
      </c>
      <c r="FF39">
        <v>9.3900255661774672</v>
      </c>
      <c r="FG39">
        <v>1</v>
      </c>
      <c r="FN39" s="86">
        <v>0.86299999999999999</v>
      </c>
      <c r="FO39" s="29">
        <v>4.2729000000000003E-2</v>
      </c>
      <c r="FP39">
        <f t="shared" si="0"/>
        <v>9.5611224703280939</v>
      </c>
      <c r="FQ39" s="49">
        <f t="shared" si="20"/>
        <v>1</v>
      </c>
      <c r="FZ39">
        <v>0.85</v>
      </c>
      <c r="GA39">
        <v>7.3443999999999995E-2</v>
      </c>
      <c r="GB39">
        <f t="shared" si="2"/>
        <v>9.8713001144954511</v>
      </c>
      <c r="GC39">
        <v>0.9849362688296639</v>
      </c>
      <c r="GN39" s="29">
        <v>0.85</v>
      </c>
      <c r="GO39" s="29">
        <v>7.3443999999999995E-2</v>
      </c>
      <c r="GP39">
        <f t="shared" si="3"/>
        <v>10.212384624497954</v>
      </c>
      <c r="GQ39" s="49">
        <f t="shared" si="22"/>
        <v>0.9849362688296639</v>
      </c>
      <c r="HB39" s="29">
        <v>0.85</v>
      </c>
      <c r="HC39" s="29">
        <v>7.3443999999999995E-2</v>
      </c>
      <c r="HD39">
        <f t="shared" si="4"/>
        <v>10.552558486909344</v>
      </c>
      <c r="HE39" s="49">
        <f t="shared" si="23"/>
        <v>0.9849362688296639</v>
      </c>
      <c r="HO39" s="29">
        <v>0.85</v>
      </c>
      <c r="HP39" s="29">
        <v>7.3443999999999995E-2</v>
      </c>
      <c r="HQ39">
        <f t="shared" si="5"/>
        <v>10.891801459123972</v>
      </c>
      <c r="HR39" s="49">
        <f t="shared" si="24"/>
        <v>0.9849362688296639</v>
      </c>
      <c r="IA39" s="29" t="s">
        <v>302</v>
      </c>
      <c r="IB39" t="s">
        <v>365</v>
      </c>
      <c r="IC39" s="146" t="s">
        <v>334</v>
      </c>
      <c r="IE39" s="29">
        <v>0.85</v>
      </c>
      <c r="IF39" s="29">
        <v>7.3443999999999995E-2</v>
      </c>
      <c r="IG39">
        <f t="shared" si="6"/>
        <v>11.23009367021557</v>
      </c>
      <c r="IH39" s="28">
        <f t="shared" si="7"/>
        <v>0.9849362688296639</v>
      </c>
      <c r="IU39" s="29">
        <v>0.85</v>
      </c>
      <c r="IV39" s="29">
        <v>7.3443999999999995E-2</v>
      </c>
      <c r="IW39" s="29">
        <f t="shared" si="8"/>
        <v>11.567415625605211</v>
      </c>
      <c r="IX39" s="28">
        <f t="shared" si="9"/>
        <v>0.9849362688296639</v>
      </c>
      <c r="JJ39" s="29">
        <v>0.85</v>
      </c>
      <c r="JK39" s="29">
        <v>7.3443999999999995E-2</v>
      </c>
      <c r="JL39">
        <f t="shared" si="10"/>
        <v>12.239072698321245</v>
      </c>
      <c r="JM39" s="28">
        <f t="shared" si="19"/>
        <v>0.9849362688296639</v>
      </c>
    </row>
    <row r="40" spans="2:275" ht="14.4" x14ac:dyDescent="0.3">
      <c r="B40" s="29">
        <v>0.86299999999999999</v>
      </c>
      <c r="C40" s="29">
        <v>4.2729000000000003E-2</v>
      </c>
      <c r="D40">
        <v>6.2757774703280935</v>
      </c>
      <c r="E40" s="49">
        <f t="shared" si="11"/>
        <v>1</v>
      </c>
      <c r="Q40" s="29">
        <v>0.86299999999999999</v>
      </c>
      <c r="R40" s="29">
        <v>4.2729000000000003E-2</v>
      </c>
      <c r="S40">
        <f t="shared" si="12"/>
        <v>5.9261124546837207</v>
      </c>
      <c r="T40" s="28">
        <f t="shared" si="13"/>
        <v>1</v>
      </c>
      <c r="AF40" s="29">
        <v>0.86299999999999999</v>
      </c>
      <c r="AG40" s="29">
        <v>4.2729000000000003E-2</v>
      </c>
      <c r="AH40">
        <f t="shared" si="14"/>
        <v>5.5758065312867222</v>
      </c>
      <c r="AI40" s="49">
        <f t="shared" si="21"/>
        <v>1</v>
      </c>
      <c r="AT40">
        <v>0.86299999999999999</v>
      </c>
      <c r="AU40">
        <v>4.2729000000000003E-2</v>
      </c>
      <c r="AV40">
        <v>6.6247773627302413</v>
      </c>
      <c r="AW40">
        <v>1</v>
      </c>
      <c r="BH40">
        <v>0.86299999999999999</v>
      </c>
      <c r="BI40">
        <v>4.2729000000000003E-2</v>
      </c>
      <c r="BJ40">
        <v>6.973088205832231</v>
      </c>
      <c r="BK40">
        <v>1</v>
      </c>
      <c r="BW40">
        <v>0.86299999999999999</v>
      </c>
      <c r="BX40">
        <v>4.2729000000000003E-2</v>
      </c>
      <c r="BY40">
        <v>7.3206863716494057</v>
      </c>
      <c r="BZ40">
        <v>1</v>
      </c>
      <c r="CH40">
        <v>0.86299999999999999</v>
      </c>
      <c r="CI40">
        <v>4.2729000000000003E-2</v>
      </c>
      <c r="CJ40">
        <v>7.6675485386016264</v>
      </c>
      <c r="CK40">
        <v>1</v>
      </c>
      <c r="CS40">
        <v>0.86299999999999999</v>
      </c>
      <c r="CT40">
        <v>4.2729000000000003E-2</v>
      </c>
      <c r="CU40">
        <v>8.0136516995284843</v>
      </c>
      <c r="CV40">
        <v>1</v>
      </c>
      <c r="FZ40">
        <v>0.86299999999999999</v>
      </c>
      <c r="GA40">
        <v>4.2729000000000003E-2</v>
      </c>
      <c r="GB40">
        <f t="shared" si="2"/>
        <v>9.7320001144954489</v>
      </c>
      <c r="GC40">
        <v>1</v>
      </c>
      <c r="GN40" s="29">
        <v>0.86299999999999999</v>
      </c>
      <c r="GO40" s="29">
        <v>4.2729000000000003E-2</v>
      </c>
      <c r="GP40">
        <f t="shared" si="3"/>
        <v>10.073084624497952</v>
      </c>
      <c r="GQ40" s="49">
        <f t="shared" si="22"/>
        <v>1</v>
      </c>
      <c r="HB40" s="29">
        <v>0.86299999999999999</v>
      </c>
      <c r="HC40" s="29">
        <v>4.2729000000000003E-2</v>
      </c>
      <c r="HD40">
        <f t="shared" si="4"/>
        <v>10.413258486909346</v>
      </c>
      <c r="HE40" s="49">
        <f t="shared" si="23"/>
        <v>1</v>
      </c>
      <c r="HO40" s="29">
        <v>0.86299999999999999</v>
      </c>
      <c r="HP40" s="29">
        <v>4.2729000000000003E-2</v>
      </c>
      <c r="HQ40">
        <f t="shared" si="5"/>
        <v>10.75250145912397</v>
      </c>
      <c r="HR40" s="49">
        <f t="shared" si="24"/>
        <v>1</v>
      </c>
      <c r="IA40" s="29" t="s">
        <v>303</v>
      </c>
      <c r="IB40">
        <v>1</v>
      </c>
      <c r="IC40" s="146" t="s">
        <v>335</v>
      </c>
      <c r="IE40" s="29">
        <v>0.86299999999999999</v>
      </c>
      <c r="IF40" s="29">
        <v>4.2729000000000003E-2</v>
      </c>
      <c r="IG40">
        <f t="shared" si="6"/>
        <v>11.090793670215568</v>
      </c>
      <c r="IH40" s="28">
        <f t="shared" si="7"/>
        <v>1</v>
      </c>
      <c r="IU40" s="29">
        <v>0.86299999999999999</v>
      </c>
      <c r="IV40" s="29">
        <v>4.2729000000000003E-2</v>
      </c>
      <c r="IW40" s="29">
        <f t="shared" si="8"/>
        <v>11.428115625605209</v>
      </c>
      <c r="IX40" s="28">
        <f t="shared" si="9"/>
        <v>1</v>
      </c>
      <c r="JJ40" s="29">
        <v>0.86299999999999999</v>
      </c>
      <c r="JK40" s="29">
        <v>4.2729000000000003E-2</v>
      </c>
      <c r="JL40">
        <f t="shared" si="10"/>
        <v>12.099772698321246</v>
      </c>
      <c r="JM40" s="28">
        <f t="shared" si="19"/>
        <v>1</v>
      </c>
    </row>
    <row r="41" spans="2:275" ht="14.4" x14ac:dyDescent="0.3"/>
    <row r="42" spans="2:275" ht="14.4" x14ac:dyDescent="0.3">
      <c r="AF42" s="5"/>
      <c r="AG42" s="5"/>
      <c r="FN42" s="132" t="s">
        <v>160</v>
      </c>
      <c r="FO42" s="53">
        <v>34.5</v>
      </c>
    </row>
    <row r="43" spans="2:275" ht="14.4" x14ac:dyDescent="0.3">
      <c r="B43" s="5" t="s">
        <v>160</v>
      </c>
      <c r="C43" s="53">
        <v>25</v>
      </c>
      <c r="Q43" s="35" t="s">
        <v>160</v>
      </c>
      <c r="R43" s="53">
        <v>24</v>
      </c>
      <c r="AF43" s="114" t="s">
        <v>160</v>
      </c>
      <c r="AG43" s="115">
        <v>23</v>
      </c>
      <c r="AT43" t="s">
        <v>160</v>
      </c>
      <c r="AU43">
        <v>26</v>
      </c>
      <c r="BH43" t="s">
        <v>160</v>
      </c>
      <c r="BI43">
        <v>27</v>
      </c>
      <c r="BW43" t="s">
        <v>160</v>
      </c>
      <c r="BX43">
        <v>27</v>
      </c>
      <c r="CH43" t="s">
        <v>160</v>
      </c>
      <c r="CI43">
        <v>27</v>
      </c>
      <c r="FN43" s="132" t="s">
        <v>161</v>
      </c>
      <c r="FO43" s="5">
        <f>(ATAN(FO42/(0.75*PI()*FN39*2*39.37))*180/PI())-FP30</f>
        <v>3.2253900883461029E-7</v>
      </c>
      <c r="FP43">
        <v>3.285345</v>
      </c>
      <c r="FZ43" s="35" t="s">
        <v>160</v>
      </c>
      <c r="GA43" s="5">
        <v>35</v>
      </c>
      <c r="GN43" s="35" t="s">
        <v>160</v>
      </c>
      <c r="GO43" s="53">
        <v>36</v>
      </c>
      <c r="HB43" s="35" t="s">
        <v>160</v>
      </c>
      <c r="HC43" s="53">
        <v>37</v>
      </c>
      <c r="HO43" t="s">
        <v>160</v>
      </c>
      <c r="HP43" s="37">
        <v>38</v>
      </c>
      <c r="IE43" s="35" t="s">
        <v>160</v>
      </c>
      <c r="IF43" s="53">
        <v>39</v>
      </c>
      <c r="IU43" s="35" t="s">
        <v>160</v>
      </c>
      <c r="IV43" s="53">
        <v>40</v>
      </c>
      <c r="JJ43" s="35" t="s">
        <v>160</v>
      </c>
      <c r="JK43" s="53">
        <v>42</v>
      </c>
    </row>
    <row r="44" spans="2:275" thickBot="1" x14ac:dyDescent="0.35">
      <c r="B44" s="5" t="s">
        <v>161</v>
      </c>
      <c r="C44" s="5">
        <f>(ATAN(C43/(0.75*PI()*B40*2*39.37))*180/PI())-D31</f>
        <v>0</v>
      </c>
      <c r="Q44" s="35" t="s">
        <v>161</v>
      </c>
      <c r="R44" s="5">
        <f>(ATAN(R43/(0.75*PI()*Q40*2*39.37))*180/PI())-D31</f>
        <v>-0.3496650156443728</v>
      </c>
      <c r="AF44" s="116" t="s">
        <v>161</v>
      </c>
      <c r="AG44" s="117">
        <f>(ATAN(AG43/(0.75*PI()*B40*2*39.37))*180/PI())-D31</f>
        <v>-0.69997093904137131</v>
      </c>
      <c r="AT44" t="s">
        <v>161</v>
      </c>
      <c r="AU44">
        <v>0.34899989240214779</v>
      </c>
      <c r="BH44" t="s">
        <v>161</v>
      </c>
      <c r="BI44">
        <v>0.69731073550413747</v>
      </c>
      <c r="BW44" t="s">
        <v>161</v>
      </c>
      <c r="BX44">
        <v>0.69731073550413747</v>
      </c>
      <c r="CH44" t="s">
        <v>161</v>
      </c>
      <c r="CI44">
        <v>0.69731073550413747</v>
      </c>
      <c r="FZ44" s="35" t="s">
        <v>161</v>
      </c>
      <c r="GA44" s="5">
        <f>(ATAN(GA43/(0.75*PI()*B40*2*39.37))*180/PI())-D31</f>
        <v>3.4562226441673563</v>
      </c>
      <c r="GN44" s="35" t="s">
        <v>161</v>
      </c>
      <c r="GO44" s="5">
        <f>(ATAN(GO43/(0.75*PI()*B40*2*39.37))*180/PI())-D31</f>
        <v>3.7973071541698591</v>
      </c>
      <c r="HB44" s="35" t="s">
        <v>161</v>
      </c>
      <c r="HC44" s="5">
        <f>(ATAN(HC43/(0.75*PI()*HB40*2*39.37))*180/PI())-$D$31</f>
        <v>4.1374810165812512</v>
      </c>
      <c r="HO44" t="s">
        <v>161</v>
      </c>
      <c r="HP44">
        <f>(ATAN(HP43/(0.75*PI()*HO40*2*39.37))*180/PI())-$D$31</f>
        <v>4.476723988795877</v>
      </c>
      <c r="IE44" s="35" t="s">
        <v>161</v>
      </c>
      <c r="IF44" s="5">
        <f>(ATAN(IF43/(0.75*PI()*IE40*2*39.37))*180/PI())-$D$31</f>
        <v>4.8150161998874754</v>
      </c>
      <c r="IU44" s="35" t="s">
        <v>161</v>
      </c>
      <c r="IV44" s="5">
        <f>(ATAN(IV43/(0.75*PI()*IU40*2*39.37))*180/PI())-$D$31</f>
        <v>5.1523381552771159</v>
      </c>
      <c r="JJ44" s="35" t="s">
        <v>161</v>
      </c>
      <c r="JK44" s="5">
        <f>(ATAN(JK43/(0.75*PI()*JJ40*2*39.37))*180/PI())-$D$31</f>
        <v>5.8239952279931515</v>
      </c>
    </row>
    <row r="45" spans="2:275" ht="14.4" x14ac:dyDescent="0.3">
      <c r="B45" s="5"/>
      <c r="C45" s="5"/>
      <c r="F45" s="128"/>
      <c r="G45" s="125" t="s">
        <v>162</v>
      </c>
      <c r="H45" s="125" t="s">
        <v>163</v>
      </c>
      <c r="I45" s="126" t="s">
        <v>164</v>
      </c>
      <c r="Q45" s="35"/>
      <c r="R45" s="5"/>
      <c r="W45" s="128"/>
      <c r="X45" s="125" t="s">
        <v>162</v>
      </c>
      <c r="Y45" s="125" t="s">
        <v>163</v>
      </c>
      <c r="Z45" s="126" t="s">
        <v>164</v>
      </c>
      <c r="AF45" s="5"/>
      <c r="AG45" s="5"/>
      <c r="AK45" s="128"/>
      <c r="AL45" s="125" t="s">
        <v>162</v>
      </c>
      <c r="AM45" s="125" t="s">
        <v>163</v>
      </c>
      <c r="AN45" s="126" t="s">
        <v>164</v>
      </c>
      <c r="AT45" t="s">
        <v>165</v>
      </c>
      <c r="AU45">
        <v>270</v>
      </c>
      <c r="AY45" s="128"/>
      <c r="AZ45" s="125" t="s">
        <v>162</v>
      </c>
      <c r="BA45" s="125" t="s">
        <v>163</v>
      </c>
      <c r="BB45" s="126" t="s">
        <v>164</v>
      </c>
      <c r="BH45" t="s">
        <v>165</v>
      </c>
      <c r="BI45">
        <v>284.39999999999998</v>
      </c>
      <c r="BN45" s="128"/>
      <c r="BO45" s="125" t="s">
        <v>162</v>
      </c>
      <c r="BP45" s="125" t="s">
        <v>163</v>
      </c>
      <c r="BQ45" s="126" t="s">
        <v>164</v>
      </c>
      <c r="BW45" t="s">
        <v>165</v>
      </c>
      <c r="BX45">
        <v>298.5</v>
      </c>
      <c r="CB45" s="128"/>
      <c r="CC45" s="125" t="s">
        <v>162</v>
      </c>
      <c r="CD45" s="125" t="s">
        <v>163</v>
      </c>
      <c r="CE45" s="126" t="s">
        <v>164</v>
      </c>
      <c r="CH45" t="s">
        <v>165</v>
      </c>
      <c r="CI45">
        <v>312.8</v>
      </c>
      <c r="CJ45">
        <f>CI45*4</f>
        <v>1251.2</v>
      </c>
      <c r="CK45">
        <f>CJ45/963</f>
        <v>1.2992731048805815</v>
      </c>
      <c r="CM45" s="128"/>
      <c r="CN45" s="125" t="s">
        <v>162</v>
      </c>
      <c r="CO45" s="125" t="s">
        <v>163</v>
      </c>
      <c r="CP45" s="126" t="s">
        <v>164</v>
      </c>
      <c r="CS45" t="s">
        <v>165</v>
      </c>
      <c r="CT45">
        <v>327.10000000000002</v>
      </c>
      <c r="CU45">
        <f>CT45*4</f>
        <v>1308.4000000000001</v>
      </c>
      <c r="CV45">
        <f>CU45/963</f>
        <v>1.3586708203530635</v>
      </c>
      <c r="CX45" s="128"/>
      <c r="CY45" s="125" t="s">
        <v>162</v>
      </c>
      <c r="CZ45" s="125" t="s">
        <v>163</v>
      </c>
      <c r="DA45" s="126" t="s">
        <v>164</v>
      </c>
      <c r="DG45" t="s">
        <v>165</v>
      </c>
      <c r="DH45">
        <v>341</v>
      </c>
      <c r="DL45" s="128"/>
      <c r="DM45" s="125" t="s">
        <v>162</v>
      </c>
      <c r="DN45" s="125" t="s">
        <v>163</v>
      </c>
      <c r="DO45" s="126" t="s">
        <v>164</v>
      </c>
      <c r="DS45" t="s">
        <v>165</v>
      </c>
      <c r="DT45">
        <v>356</v>
      </c>
      <c r="DU45">
        <f>DT45*4</f>
        <v>1424</v>
      </c>
      <c r="DV45">
        <f>DU45/963</f>
        <v>1.4787123572170302</v>
      </c>
      <c r="DX45" s="128"/>
      <c r="DY45" s="125" t="s">
        <v>162</v>
      </c>
      <c r="DZ45" s="125" t="s">
        <v>163</v>
      </c>
      <c r="EA45" s="126" t="s">
        <v>164</v>
      </c>
      <c r="EF45" t="s">
        <v>165</v>
      </c>
      <c r="EG45">
        <v>363.3</v>
      </c>
      <c r="EH45">
        <f>EG45*4</f>
        <v>1453.2</v>
      </c>
      <c r="EI45" s="20">
        <f>EH45/963</f>
        <v>1.5090342679127726</v>
      </c>
      <c r="EK45" s="128"/>
      <c r="EL45" s="125" t="s">
        <v>162</v>
      </c>
      <c r="EM45" s="125" t="s">
        <v>163</v>
      </c>
      <c r="EN45" s="126" t="s">
        <v>164</v>
      </c>
      <c r="EO45" s="1" t="s">
        <v>166</v>
      </c>
      <c r="EQ45" t="s">
        <v>165</v>
      </c>
      <c r="ER45">
        <v>370</v>
      </c>
      <c r="ES45">
        <f>ER45*4</f>
        <v>1480</v>
      </c>
      <c r="ET45">
        <f>ES45/963</f>
        <v>1.5368639667705088</v>
      </c>
      <c r="FD45" t="s">
        <v>165</v>
      </c>
      <c r="FE45">
        <v>385</v>
      </c>
      <c r="FF45">
        <f>FE45*4</f>
        <v>1540</v>
      </c>
      <c r="FG45">
        <f>FF45/963</f>
        <v>1.5991692627206646</v>
      </c>
      <c r="FZ45" s="35"/>
      <c r="GA45" s="5"/>
      <c r="GN45" s="35"/>
      <c r="GO45" s="5"/>
      <c r="HB45" s="35"/>
      <c r="HC45" s="5"/>
      <c r="IE45" s="5"/>
      <c r="IF45" s="5"/>
      <c r="IU45" s="35"/>
      <c r="IV45" s="5"/>
      <c r="JJ45" s="35"/>
      <c r="JK45" s="5"/>
    </row>
    <row r="46" spans="2:275" ht="22.2" customHeight="1" x14ac:dyDescent="0.3">
      <c r="B46" s="5" t="s">
        <v>165</v>
      </c>
      <c r="C46" s="5">
        <v>260</v>
      </c>
      <c r="F46" s="76" t="s">
        <v>167</v>
      </c>
      <c r="G46" s="226">
        <f>C46*$D$6</f>
        <v>1040</v>
      </c>
      <c r="H46" s="226"/>
      <c r="I46" s="227"/>
      <c r="Q46" s="35" t="s">
        <v>165</v>
      </c>
      <c r="R46" s="5">
        <v>243</v>
      </c>
      <c r="W46" s="76" t="s">
        <v>167</v>
      </c>
      <c r="X46" s="226">
        <f>R46*$D$6</f>
        <v>972</v>
      </c>
      <c r="Y46" s="226"/>
      <c r="Z46" s="227"/>
      <c r="AF46" s="114" t="s">
        <v>165</v>
      </c>
      <c r="AG46" s="118">
        <v>230</v>
      </c>
      <c r="AK46" s="76" t="s">
        <v>167</v>
      </c>
      <c r="AL46" s="226">
        <f>AG46*$D$6</f>
        <v>920</v>
      </c>
      <c r="AM46" s="226"/>
      <c r="AN46" s="227"/>
      <c r="AT46" s="5" t="s">
        <v>168</v>
      </c>
      <c r="AU46" s="5">
        <v>86</v>
      </c>
      <c r="AY46" s="76" t="s">
        <v>167</v>
      </c>
      <c r="AZ46" s="226">
        <f>AU45*$D$6</f>
        <v>1080</v>
      </c>
      <c r="BA46" s="226"/>
      <c r="BB46" s="227"/>
      <c r="BH46" t="s">
        <v>169</v>
      </c>
      <c r="BI46">
        <v>91.6</v>
      </c>
      <c r="BN46" s="76" t="s">
        <v>167</v>
      </c>
      <c r="BO46" s="226">
        <f>BI45*$D$6</f>
        <v>1137.5999999999999</v>
      </c>
      <c r="BP46" s="226"/>
      <c r="BQ46" s="227"/>
      <c r="BW46" t="s">
        <v>168</v>
      </c>
      <c r="BX46">
        <v>97.4</v>
      </c>
      <c r="CB46" s="76" t="s">
        <v>167</v>
      </c>
      <c r="CC46" s="226">
        <f>BX45*$D$6</f>
        <v>1194</v>
      </c>
      <c r="CD46" s="226"/>
      <c r="CE46" s="227"/>
      <c r="CH46" t="s">
        <v>168</v>
      </c>
      <c r="CI46">
        <v>103.2</v>
      </c>
      <c r="CM46" s="76" t="s">
        <v>167</v>
      </c>
      <c r="CN46" s="226">
        <f>CI45*$D$6</f>
        <v>1251.2</v>
      </c>
      <c r="CO46" s="226"/>
      <c r="CP46" s="227"/>
      <c r="CS46" t="s">
        <v>168</v>
      </c>
      <c r="CT46">
        <v>109.1</v>
      </c>
      <c r="CX46" s="76" t="s">
        <v>167</v>
      </c>
      <c r="CY46" s="226">
        <f>CT45*$D$6</f>
        <v>1308.4000000000001</v>
      </c>
      <c r="CZ46" s="226"/>
      <c r="DA46" s="227"/>
      <c r="DG46" t="s">
        <v>168</v>
      </c>
      <c r="DH46">
        <v>115.3</v>
      </c>
      <c r="DL46" s="76" t="s">
        <v>167</v>
      </c>
      <c r="DM46" s="226">
        <f>DH45*$D$6</f>
        <v>1364</v>
      </c>
      <c r="DN46" s="226"/>
      <c r="DO46" s="227"/>
      <c r="DS46" t="s">
        <v>168</v>
      </c>
      <c r="DT46">
        <v>121.7</v>
      </c>
      <c r="DX46" s="76" t="s">
        <v>167</v>
      </c>
      <c r="DY46" s="226">
        <f>DT45*$D$6</f>
        <v>1424</v>
      </c>
      <c r="DZ46" s="226"/>
      <c r="EA46" s="227"/>
      <c r="EF46" t="s">
        <v>168</v>
      </c>
      <c r="EG46">
        <v>124.9</v>
      </c>
      <c r="EK46" s="76" t="s">
        <v>167</v>
      </c>
      <c r="EL46" s="228">
        <f>EG45*$D$6</f>
        <v>1453.2</v>
      </c>
      <c r="EM46" s="177"/>
      <c r="EN46" s="177"/>
      <c r="EO46" s="229"/>
      <c r="EQ46" t="s">
        <v>168</v>
      </c>
      <c r="ER46" s="110">
        <v>128.19999999999999</v>
      </c>
      <c r="ES46" s="225" t="s">
        <v>170</v>
      </c>
      <c r="ET46" s="225"/>
      <c r="FD46" t="s">
        <v>168</v>
      </c>
      <c r="FE46" s="110">
        <v>135</v>
      </c>
      <c r="FZ46" s="35" t="s">
        <v>171</v>
      </c>
      <c r="GA46" s="5">
        <f>400/9.80665</f>
        <v>40.788648519117132</v>
      </c>
      <c r="GN46" s="35" t="s">
        <v>171</v>
      </c>
      <c r="GO46" s="5">
        <v>56.76</v>
      </c>
      <c r="HB46" s="52" t="s">
        <v>172</v>
      </c>
      <c r="HC46" s="5">
        <v>58.7</v>
      </c>
      <c r="HO46" s="52" t="s">
        <v>173</v>
      </c>
      <c r="HP46" s="5">
        <v>60.8</v>
      </c>
      <c r="IE46" s="52" t="s">
        <v>173</v>
      </c>
      <c r="IF46" s="5">
        <f>700/9.80665</f>
        <v>71.380134908454977</v>
      </c>
      <c r="IU46" s="52" t="s">
        <v>173</v>
      </c>
      <c r="IV46" s="5">
        <f>893.6/9.80665</f>
        <v>91.121840791707669</v>
      </c>
      <c r="JJ46" s="52" t="s">
        <v>173</v>
      </c>
      <c r="JK46" s="5">
        <f>893.6/9.80665</f>
        <v>91.121840791707669</v>
      </c>
    </row>
    <row r="47" spans="2:275" ht="22.2" customHeight="1" thickBot="1" x14ac:dyDescent="0.35">
      <c r="B47" s="5" t="s">
        <v>174</v>
      </c>
      <c r="C47" s="5">
        <v>82.27</v>
      </c>
      <c r="F47" s="75" t="s">
        <v>175</v>
      </c>
      <c r="G47" s="127">
        <f>G46/$D$3</f>
        <v>1.2336892052194544</v>
      </c>
      <c r="H47" s="127">
        <f>G46/$D$4</f>
        <v>1.0799584631360333</v>
      </c>
      <c r="I47" s="129">
        <f>G46/$D$5</f>
        <v>1.1646136618141096</v>
      </c>
      <c r="Q47" s="35" t="s">
        <v>168</v>
      </c>
      <c r="R47" s="26" t="s">
        <v>176</v>
      </c>
      <c r="W47" s="75" t="s">
        <v>175</v>
      </c>
      <c r="X47" s="127">
        <f>X46/$D$3</f>
        <v>1.1530249110320285</v>
      </c>
      <c r="Y47" s="127">
        <f>X46/$D$4</f>
        <v>1.0093457943925233</v>
      </c>
      <c r="Z47" s="129">
        <f>X46/$D$5</f>
        <v>1.0884658454647256</v>
      </c>
      <c r="AF47" s="116" t="s">
        <v>169</v>
      </c>
      <c r="AG47" s="119">
        <v>72</v>
      </c>
      <c r="AK47" s="75" t="s">
        <v>175</v>
      </c>
      <c r="AL47" s="127">
        <f>AL46/$D$3</f>
        <v>1.0913404507710558</v>
      </c>
      <c r="AM47" s="127">
        <f>AL46/$D$4</f>
        <v>0.95534787123572174</v>
      </c>
      <c r="AN47" s="129">
        <f>AL46/$D$5</f>
        <v>1.0302351623740202</v>
      </c>
      <c r="AY47" s="75" t="s">
        <v>175</v>
      </c>
      <c r="AZ47" s="127">
        <f>AZ46/$D$3</f>
        <v>1.2811387900355873</v>
      </c>
      <c r="BA47" s="127">
        <f>AZ46/$D$4</f>
        <v>1.1214953271028036</v>
      </c>
      <c r="BB47" s="129">
        <f>AZ46/$D$5</f>
        <v>1.2094064949608063</v>
      </c>
      <c r="BN47" s="75" t="s">
        <v>175</v>
      </c>
      <c r="BO47" s="127">
        <f>BO46/$D$3</f>
        <v>1.3494661921708184</v>
      </c>
      <c r="BP47" s="127">
        <f>BO46/$D$4</f>
        <v>1.1813084112149532</v>
      </c>
      <c r="BQ47" s="129">
        <f>BO46/$D$5</f>
        <v>1.2739081746920491</v>
      </c>
      <c r="CB47" s="75" t="s">
        <v>175</v>
      </c>
      <c r="CC47" s="127">
        <f>CC46/$D$3</f>
        <v>1.4163701067615659</v>
      </c>
      <c r="CD47" s="127">
        <f>CC46/$D$4</f>
        <v>1.2398753894080996</v>
      </c>
      <c r="CE47" s="129">
        <f>CC46/$D$5</f>
        <v>1.3370660694288914</v>
      </c>
      <c r="CM47" s="75" t="s">
        <v>175</v>
      </c>
      <c r="CN47" s="127">
        <f>CN46/$D$3</f>
        <v>1.4842230130486358</v>
      </c>
      <c r="CO47" s="127">
        <f>CN46/$D$4</f>
        <v>1.2992731048805815</v>
      </c>
      <c r="CP47" s="129">
        <f>CN46/$D$5</f>
        <v>1.4011198208286675</v>
      </c>
      <c r="CX47" s="75" t="s">
        <v>175</v>
      </c>
      <c r="CY47" s="127">
        <f>CY46/$D$3</f>
        <v>1.5520759193357059</v>
      </c>
      <c r="CZ47" s="127">
        <f>CY46/$D$4</f>
        <v>1.3586708203530635</v>
      </c>
      <c r="DA47" s="129">
        <f>CY46/$D$5</f>
        <v>1.4651735722284436</v>
      </c>
      <c r="DL47" s="75" t="s">
        <v>175</v>
      </c>
      <c r="DM47" s="127">
        <f>DM46/$D$3</f>
        <v>1.6180308422301304</v>
      </c>
      <c r="DN47" s="127">
        <f>DM46/$D$4</f>
        <v>1.4164070612668744</v>
      </c>
      <c r="DO47" s="129">
        <f>DM46/$D$5</f>
        <v>1.5274356103023516</v>
      </c>
      <c r="DX47" s="75" t="s">
        <v>175</v>
      </c>
      <c r="DY47" s="127">
        <f>DY46/$D$3</f>
        <v>1.6892052194543297</v>
      </c>
      <c r="DZ47" s="127">
        <f>DY46/$D$4</f>
        <v>1.4787123572170302</v>
      </c>
      <c r="EA47" s="129">
        <f>DY46/$D$5</f>
        <v>1.5946248600223965</v>
      </c>
      <c r="EK47" s="75" t="s">
        <v>175</v>
      </c>
      <c r="EL47" s="127">
        <f>EL46/$D$3</f>
        <v>1.7238434163701069</v>
      </c>
      <c r="EM47" s="127">
        <f>EL46/$D$4</f>
        <v>1.5090342679127726</v>
      </c>
      <c r="EN47" s="129">
        <f>EL46/$D$5</f>
        <v>1.627323628219485</v>
      </c>
      <c r="EO47">
        <f>EL46/D7</f>
        <v>1.6703448275862069</v>
      </c>
      <c r="FZ47" s="35" t="s">
        <v>177</v>
      </c>
      <c r="GA47" s="5">
        <v>40</v>
      </c>
      <c r="GN47" s="35" t="s">
        <v>177</v>
      </c>
      <c r="GO47" s="5">
        <v>48.67</v>
      </c>
      <c r="HB47" s="52" t="s">
        <v>178</v>
      </c>
      <c r="HC47" s="5">
        <v>50.45</v>
      </c>
      <c r="HO47" s="52" t="s">
        <v>179</v>
      </c>
      <c r="HP47" s="5">
        <v>52.3</v>
      </c>
      <c r="IE47" s="52" t="s">
        <v>179</v>
      </c>
      <c r="IF47" s="5">
        <v>60</v>
      </c>
      <c r="IU47" s="52" t="s">
        <v>179</v>
      </c>
      <c r="IV47" s="5">
        <v>66.53</v>
      </c>
      <c r="IZ47" s="2"/>
      <c r="JJ47" s="52" t="s">
        <v>179</v>
      </c>
      <c r="JK47" s="5">
        <v>66.53</v>
      </c>
      <c r="JO47" s="2"/>
    </row>
    <row r="48" spans="2:275" ht="14.4" x14ac:dyDescent="0.3">
      <c r="FZ48" s="35" t="s">
        <v>180</v>
      </c>
      <c r="GA48" s="67">
        <f>(3000/1048)*GA43*1.6</f>
        <v>160.30534351145039</v>
      </c>
      <c r="GN48" s="35" t="s">
        <v>180</v>
      </c>
      <c r="GO48" s="5">
        <f>(3000/1048)*GO43*1.6</f>
        <v>164.8854961832061</v>
      </c>
      <c r="HB48" s="35" t="s">
        <v>180</v>
      </c>
      <c r="HC48" s="5">
        <f>(3000/1048)*HC43*1.6</f>
        <v>169.46564885496184</v>
      </c>
      <c r="HO48" s="35" t="s">
        <v>180</v>
      </c>
      <c r="HP48" s="5">
        <f>(3000/1048)*HP43*1.6</f>
        <v>174.04580152671758</v>
      </c>
      <c r="IE48" s="35" t="s">
        <v>180</v>
      </c>
      <c r="IF48" s="5">
        <f>(3000/1048)*IF43*1.6</f>
        <v>178.62595419847329</v>
      </c>
      <c r="IU48" s="35" t="s">
        <v>180</v>
      </c>
      <c r="IV48" s="5">
        <f>(3000/1048)*IV43*1.6</f>
        <v>183.20610687022901</v>
      </c>
      <c r="JJ48" s="35" t="s">
        <v>180</v>
      </c>
      <c r="JK48" s="5">
        <f>(3000/1048)*JK43*1.6</f>
        <v>192.36641221374046</v>
      </c>
    </row>
    <row r="49" spans="1:304" ht="14.4" x14ac:dyDescent="0.3">
      <c r="FY49" s="55"/>
      <c r="FZ49" s="56"/>
      <c r="GA49" s="56"/>
      <c r="GB49" s="56"/>
      <c r="GC49" s="56"/>
      <c r="GD49" s="56"/>
      <c r="GE49" s="56"/>
      <c r="GF49" s="56"/>
      <c r="GG49" s="56"/>
      <c r="GH49" s="56"/>
      <c r="GI49" s="56"/>
      <c r="GJ49" s="56"/>
      <c r="GK49" s="56"/>
      <c r="GL49" s="56"/>
      <c r="GM49" s="55"/>
      <c r="GN49" s="56"/>
      <c r="GO49" s="56"/>
      <c r="GP49" s="56"/>
      <c r="GQ49" s="56"/>
      <c r="GR49" s="56"/>
      <c r="GS49" s="56"/>
      <c r="GT49" s="56"/>
      <c r="GU49" s="56"/>
      <c r="GV49" s="56"/>
      <c r="GW49" s="56"/>
      <c r="GX49" s="56"/>
      <c r="GY49" s="56"/>
      <c r="GZ49" s="55"/>
      <c r="HA49" s="56"/>
      <c r="HB49" s="56"/>
      <c r="HC49" s="56"/>
      <c r="HD49" s="56"/>
      <c r="HE49" s="56"/>
      <c r="HF49" s="56"/>
      <c r="HG49" s="56"/>
      <c r="HH49" s="56"/>
      <c r="HI49" s="56"/>
      <c r="HJ49" s="56"/>
      <c r="HK49" s="56"/>
      <c r="HL49" s="56"/>
      <c r="HM49" s="56"/>
      <c r="HN49" s="55"/>
      <c r="HO49" s="56"/>
      <c r="HP49" s="56"/>
      <c r="HQ49" s="56"/>
      <c r="HR49" s="56"/>
      <c r="HS49" s="56"/>
      <c r="HT49" s="56"/>
      <c r="HU49" s="56"/>
      <c r="HV49" s="56"/>
      <c r="HW49" s="56"/>
      <c r="HX49" s="56"/>
      <c r="HY49" s="56"/>
      <c r="HZ49" s="56"/>
      <c r="IA49" s="56"/>
      <c r="IB49" s="56"/>
      <c r="IC49" s="56"/>
      <c r="ID49" s="55"/>
      <c r="IE49" s="56"/>
      <c r="IF49" s="56"/>
      <c r="IG49" s="56"/>
      <c r="IH49" s="56"/>
      <c r="II49" s="56"/>
      <c r="IJ49" s="56"/>
      <c r="IK49" s="56"/>
      <c r="IL49" s="56"/>
      <c r="IM49" s="56"/>
      <c r="IN49" s="56"/>
      <c r="IO49" s="56"/>
      <c r="IP49" s="56"/>
      <c r="IQ49" s="56"/>
      <c r="IR49" s="56"/>
      <c r="IS49" s="56"/>
      <c r="IT49" s="55"/>
      <c r="IU49" s="56"/>
      <c r="IV49" s="56"/>
      <c r="IW49" s="56"/>
      <c r="IX49" s="56"/>
      <c r="IY49" s="56"/>
      <c r="IZ49" s="56"/>
      <c r="JA49" s="56"/>
      <c r="JB49" s="56"/>
      <c r="JC49" s="56"/>
      <c r="JD49" s="56"/>
      <c r="JE49" s="56"/>
      <c r="JF49" s="56"/>
      <c r="JG49" s="56"/>
      <c r="JH49" s="133"/>
      <c r="JI49" s="55"/>
      <c r="JJ49" s="56"/>
      <c r="JK49" s="56"/>
      <c r="JL49" s="56"/>
      <c r="JM49" s="56"/>
      <c r="JN49" s="56"/>
      <c r="JO49" s="56"/>
      <c r="JP49" s="134"/>
      <c r="JQ49" s="134"/>
      <c r="JR49" s="134"/>
      <c r="JS49" s="134"/>
      <c r="JT49" s="134"/>
      <c r="JU49" s="134"/>
      <c r="JV49" s="134"/>
      <c r="JW49" s="134"/>
      <c r="JX49" s="134"/>
      <c r="JY49" s="134"/>
      <c r="JZ49" s="134"/>
      <c r="KA49" s="137"/>
      <c r="KB49" s="134"/>
      <c r="KC49" s="134"/>
      <c r="KD49" s="134"/>
      <c r="KE49" s="134"/>
      <c r="KF49" s="134"/>
      <c r="KG49" s="134"/>
      <c r="KH49" s="134"/>
      <c r="KI49" s="134"/>
      <c r="KJ49" s="134"/>
      <c r="KK49" s="134"/>
      <c r="KL49" s="134"/>
      <c r="KM49" s="134"/>
      <c r="KN49" s="134"/>
      <c r="KO49" s="134"/>
      <c r="KP49" s="134"/>
      <c r="KQ49" s="134"/>
      <c r="KR49" s="134"/>
    </row>
    <row r="50" spans="1:304" s="95" customFormat="1" ht="22.2" customHeight="1" x14ac:dyDescent="0.4">
      <c r="A50" s="208" t="s">
        <v>181</v>
      </c>
      <c r="B50" s="208"/>
      <c r="C50" s="208"/>
      <c r="D50" s="208"/>
      <c r="E50" s="208"/>
      <c r="F50" s="208"/>
      <c r="G50" s="208"/>
      <c r="H50" s="208"/>
      <c r="I50" s="208"/>
      <c r="J50" s="208"/>
      <c r="K50" s="208"/>
      <c r="L50" s="208"/>
      <c r="M50" s="208"/>
      <c r="N50" s="209"/>
      <c r="O50" s="222" t="s">
        <v>181</v>
      </c>
      <c r="P50" s="223"/>
      <c r="Q50" s="223"/>
      <c r="R50" s="223"/>
      <c r="S50" s="223"/>
      <c r="T50" s="223"/>
      <c r="U50" s="223"/>
      <c r="V50" s="223"/>
      <c r="W50" s="223"/>
      <c r="X50" s="223"/>
      <c r="Y50" s="223"/>
      <c r="Z50" s="223"/>
      <c r="AA50" s="223"/>
      <c r="AB50" s="223"/>
      <c r="AC50" s="223"/>
      <c r="AD50" s="224"/>
      <c r="AE50" s="234" t="s">
        <v>181</v>
      </c>
      <c r="AF50" s="235"/>
      <c r="AG50" s="235"/>
      <c r="AH50" s="235"/>
      <c r="AI50" s="235"/>
      <c r="AJ50" s="235"/>
      <c r="AK50" s="235"/>
      <c r="AL50" s="235"/>
      <c r="AM50" s="235"/>
      <c r="AN50" s="235"/>
      <c r="AO50" s="235"/>
      <c r="AP50" s="235"/>
      <c r="AQ50" s="235"/>
      <c r="AR50" s="236"/>
      <c r="AS50" s="234" t="s">
        <v>181</v>
      </c>
      <c r="AT50" s="235"/>
      <c r="AU50" s="235"/>
      <c r="AV50" s="235"/>
      <c r="AW50" s="235"/>
      <c r="AX50" s="235"/>
      <c r="AY50" s="235"/>
      <c r="AZ50" s="235"/>
      <c r="BA50" s="235"/>
      <c r="BB50" s="235"/>
      <c r="BC50" s="235"/>
      <c r="BD50" s="235"/>
      <c r="BE50" s="235"/>
      <c r="BF50" s="236"/>
      <c r="BG50" s="237" t="s">
        <v>181</v>
      </c>
      <c r="BH50" s="238"/>
      <c r="BI50" s="238"/>
      <c r="BJ50" s="238"/>
      <c r="BK50" s="238"/>
      <c r="BL50" s="238"/>
      <c r="BM50" s="238"/>
      <c r="BN50" s="238"/>
      <c r="BO50" s="238"/>
      <c r="BP50" s="238"/>
      <c r="BQ50" s="238"/>
      <c r="BR50" s="238"/>
      <c r="BS50" s="238"/>
      <c r="BT50" s="238"/>
      <c r="BU50" s="239"/>
      <c r="BV50" s="207" t="s">
        <v>181</v>
      </c>
      <c r="BW50" s="208"/>
      <c r="BX50" s="208"/>
      <c r="BY50" s="208"/>
      <c r="BZ50" s="208"/>
      <c r="CA50" s="208"/>
      <c r="CB50" s="208"/>
      <c r="CC50" s="208"/>
      <c r="CD50" s="208"/>
      <c r="CE50" s="208"/>
      <c r="CF50" s="209"/>
      <c r="CG50" s="207" t="s">
        <v>181</v>
      </c>
      <c r="CH50" s="208"/>
      <c r="CI50" s="208"/>
      <c r="CJ50" s="208"/>
      <c r="CK50" s="208"/>
      <c r="CL50" s="208"/>
      <c r="CM50" s="208"/>
      <c r="CN50" s="208"/>
      <c r="CO50" s="208"/>
      <c r="CP50" s="208"/>
      <c r="CQ50" s="209"/>
      <c r="CR50" s="207" t="s">
        <v>181</v>
      </c>
      <c r="CS50" s="208"/>
      <c r="CT50" s="208"/>
      <c r="CU50" s="208"/>
      <c r="CV50" s="208"/>
      <c r="CW50" s="208"/>
      <c r="CX50" s="208"/>
      <c r="CY50" s="208"/>
      <c r="CZ50" s="208"/>
      <c r="DA50" s="208"/>
      <c r="DB50" s="208"/>
      <c r="DC50" s="208"/>
      <c r="DD50" s="209"/>
      <c r="DE50" s="207" t="s">
        <v>181</v>
      </c>
      <c r="DF50" s="208"/>
      <c r="DG50" s="208"/>
      <c r="DH50" s="208"/>
      <c r="DI50" s="208"/>
      <c r="DJ50" s="208"/>
      <c r="DK50" s="208"/>
      <c r="DL50" s="208"/>
      <c r="DM50" s="208"/>
      <c r="DN50" s="208"/>
      <c r="DO50" s="208"/>
      <c r="DP50" s="208"/>
      <c r="DQ50" s="209"/>
      <c r="DR50" s="207" t="s">
        <v>181</v>
      </c>
      <c r="DS50" s="208"/>
      <c r="DT50" s="208"/>
      <c r="DU50" s="208"/>
      <c r="DV50" s="208"/>
      <c r="DW50" s="208"/>
      <c r="DX50" s="208"/>
      <c r="DY50" s="208"/>
      <c r="DZ50" s="208"/>
      <c r="EA50" s="208"/>
      <c r="EB50" s="208"/>
      <c r="EC50" s="208"/>
      <c r="ED50" s="209"/>
      <c r="EE50" s="207" t="s">
        <v>181</v>
      </c>
      <c r="EF50" s="208"/>
      <c r="EG50" s="208"/>
      <c r="EH50" s="208"/>
      <c r="EI50" s="208"/>
      <c r="EJ50" s="208"/>
      <c r="EK50" s="208"/>
      <c r="EL50" s="208"/>
      <c r="EM50" s="208"/>
      <c r="EN50" s="208"/>
      <c r="EO50" s="208"/>
      <c r="EP50" s="207" t="s">
        <v>181</v>
      </c>
      <c r="EQ50" s="208"/>
      <c r="ER50" s="208"/>
      <c r="ES50" s="208"/>
      <c r="ET50" s="208"/>
      <c r="EU50" s="208"/>
      <c r="EV50" s="208"/>
      <c r="EW50" s="208"/>
      <c r="EX50" s="208"/>
      <c r="EY50" s="208"/>
      <c r="EZ50" s="208"/>
      <c r="FA50" s="208"/>
      <c r="FB50" s="209"/>
      <c r="FC50" s="207" t="s">
        <v>181</v>
      </c>
      <c r="FD50" s="208"/>
      <c r="FE50" s="208"/>
      <c r="FF50" s="208"/>
      <c r="FG50" s="208"/>
      <c r="FH50" s="208"/>
      <c r="FI50" s="208"/>
      <c r="FJ50" s="208"/>
      <c r="FK50" s="208"/>
      <c r="FL50" s="208"/>
      <c r="FM50" s="209"/>
      <c r="FN50" s="143"/>
      <c r="FO50" s="141"/>
      <c r="FP50" s="141"/>
      <c r="FQ50" s="141"/>
      <c r="FR50" s="141"/>
      <c r="FS50" s="141"/>
      <c r="FT50" s="141"/>
      <c r="FU50" s="141"/>
      <c r="FV50" s="141"/>
      <c r="FW50" s="141"/>
      <c r="FX50" s="141"/>
      <c r="FY50" s="222" t="s">
        <v>181</v>
      </c>
      <c r="FZ50" s="223"/>
      <c r="GA50" s="223"/>
      <c r="GB50" s="223"/>
      <c r="GC50" s="223"/>
      <c r="GD50" s="223"/>
      <c r="GE50" s="223"/>
      <c r="GF50" s="223"/>
      <c r="GG50" s="223"/>
      <c r="GH50" s="223"/>
      <c r="GI50" s="223"/>
      <c r="GJ50" s="223"/>
      <c r="GK50" s="223"/>
      <c r="GL50" s="224"/>
      <c r="GM50" s="222" t="s">
        <v>181</v>
      </c>
      <c r="GN50" s="223"/>
      <c r="GO50" s="223"/>
      <c r="GP50" s="223"/>
      <c r="GQ50" s="223"/>
      <c r="GR50" s="223"/>
      <c r="GS50" s="223"/>
      <c r="GT50" s="223"/>
      <c r="GU50" s="223"/>
      <c r="GV50" s="223"/>
      <c r="GW50" s="223"/>
      <c r="GX50" s="223"/>
      <c r="GY50" s="224"/>
      <c r="GZ50" s="215" t="s">
        <v>181</v>
      </c>
      <c r="HA50" s="216"/>
      <c r="HB50" s="216"/>
      <c r="HC50" s="216"/>
      <c r="HD50" s="216"/>
      <c r="HE50" s="216"/>
      <c r="HF50" s="216"/>
      <c r="HG50" s="216"/>
      <c r="HH50" s="216"/>
      <c r="HI50" s="216"/>
      <c r="HJ50" s="216"/>
      <c r="HK50" s="216"/>
      <c r="HL50" s="216"/>
      <c r="HM50" s="217"/>
      <c r="HN50" s="215" t="s">
        <v>181</v>
      </c>
      <c r="HO50" s="216"/>
      <c r="HP50" s="216"/>
      <c r="HQ50" s="216"/>
      <c r="HR50" s="216"/>
      <c r="HS50" s="216"/>
      <c r="HT50" s="216"/>
      <c r="HU50" s="216"/>
      <c r="HV50" s="216"/>
      <c r="HW50" s="216"/>
      <c r="HX50" s="216"/>
      <c r="HY50" s="216"/>
      <c r="HZ50" s="216"/>
      <c r="IA50" s="216"/>
      <c r="IB50" s="216"/>
      <c r="IC50" s="217"/>
      <c r="ID50" s="215" t="s">
        <v>181</v>
      </c>
      <c r="IE50" s="216"/>
      <c r="IF50" s="216"/>
      <c r="IG50" s="216"/>
      <c r="IH50" s="216"/>
      <c r="II50" s="216"/>
      <c r="IJ50" s="216"/>
      <c r="IK50" s="216"/>
      <c r="IL50" s="216"/>
      <c r="IM50" s="216"/>
      <c r="IN50" s="216"/>
      <c r="IO50" s="216"/>
      <c r="IP50" s="216"/>
      <c r="IQ50" s="216"/>
      <c r="IR50" s="216"/>
      <c r="IS50" s="217"/>
      <c r="IT50" s="218" t="s">
        <v>181</v>
      </c>
      <c r="IU50" s="219"/>
      <c r="IV50" s="219"/>
      <c r="IW50" s="219"/>
      <c r="IX50" s="219"/>
      <c r="IY50" s="219"/>
      <c r="IZ50" s="219"/>
      <c r="JA50" s="219"/>
      <c r="JB50" s="219"/>
      <c r="JC50" s="219"/>
      <c r="JD50" s="219"/>
      <c r="JE50" s="219"/>
      <c r="JF50" s="219"/>
      <c r="JG50" s="219"/>
      <c r="JH50" s="220"/>
      <c r="JI50" s="221" t="s">
        <v>181</v>
      </c>
      <c r="JJ50" s="219"/>
      <c r="JK50" s="219"/>
      <c r="JL50" s="219"/>
      <c r="JM50" s="219"/>
      <c r="JN50" s="219"/>
      <c r="JO50" s="219"/>
      <c r="JP50" s="219"/>
      <c r="JQ50" s="219"/>
      <c r="JR50" s="219"/>
      <c r="JS50" s="219"/>
      <c r="JT50" s="219"/>
      <c r="JU50" s="219"/>
      <c r="JV50" s="219"/>
      <c r="JW50" s="219"/>
      <c r="JX50" s="219"/>
      <c r="JY50" s="219"/>
      <c r="JZ50" s="219"/>
      <c r="KA50" s="48"/>
      <c r="KB50"/>
      <c r="KC50"/>
      <c r="KD50"/>
      <c r="KE50"/>
      <c r="KF50"/>
      <c r="KG50"/>
      <c r="KH50"/>
      <c r="KI50"/>
      <c r="KJ50"/>
      <c r="KK50"/>
      <c r="KL50"/>
      <c r="KM50"/>
      <c r="KN50"/>
      <c r="KO50"/>
      <c r="KP50"/>
      <c r="KQ50"/>
      <c r="KR50"/>
    </row>
    <row r="51" spans="1:304" ht="18" x14ac:dyDescent="0.35">
      <c r="BV51" s="130"/>
      <c r="BW51" s="131"/>
      <c r="BX51" s="131"/>
      <c r="BY51" s="131"/>
      <c r="BZ51" s="131"/>
      <c r="CA51" s="131"/>
      <c r="CB51" s="131"/>
      <c r="CC51" s="131"/>
      <c r="CD51" s="131"/>
      <c r="CE51" s="131"/>
      <c r="CF51" s="131"/>
      <c r="CG51" s="130"/>
      <c r="CH51" s="131"/>
      <c r="CI51" s="131"/>
      <c r="CJ51" s="131"/>
      <c r="CK51" s="131"/>
      <c r="CL51" s="131"/>
      <c r="CM51" s="131"/>
      <c r="CN51" s="131"/>
      <c r="CO51" s="131"/>
      <c r="CP51" s="131"/>
      <c r="CQ51" s="131"/>
      <c r="CR51" s="130"/>
      <c r="CS51" s="131"/>
      <c r="CT51" s="131"/>
      <c r="CU51" s="131"/>
      <c r="CV51" s="131"/>
      <c r="CW51" s="131"/>
      <c r="CX51" s="131"/>
      <c r="CY51" s="131"/>
      <c r="CZ51" s="131"/>
      <c r="DA51" s="131"/>
      <c r="DB51" s="131"/>
      <c r="DC51" s="131"/>
      <c r="DD51" s="131"/>
      <c r="DE51" s="130"/>
      <c r="DF51" s="131"/>
      <c r="DG51" s="131"/>
      <c r="DH51" s="131"/>
      <c r="DI51" s="131"/>
      <c r="DJ51" s="131"/>
      <c r="DK51" s="131"/>
      <c r="DL51" s="131"/>
      <c r="DM51" s="131"/>
      <c r="DN51" s="131"/>
      <c r="DO51" s="131"/>
      <c r="DP51" s="131"/>
      <c r="DQ51" s="131"/>
      <c r="DR51" s="130"/>
      <c r="DS51" s="131"/>
      <c r="DT51" s="131"/>
      <c r="DU51" s="131"/>
      <c r="DV51" s="131"/>
      <c r="DW51" s="131"/>
      <c r="DX51" s="131"/>
      <c r="DY51" s="131"/>
      <c r="DZ51" s="131"/>
      <c r="EA51" s="131"/>
      <c r="EB51" s="131"/>
      <c r="EC51" s="131"/>
      <c r="ED51" s="131"/>
      <c r="EE51" s="130"/>
      <c r="EF51" s="131"/>
      <c r="EG51" s="131"/>
      <c r="EH51" s="131"/>
      <c r="EI51" s="131"/>
      <c r="EJ51" s="131"/>
      <c r="EK51" s="131"/>
      <c r="EL51" s="131"/>
      <c r="EM51" s="131"/>
      <c r="EN51" s="131"/>
      <c r="EO51" s="131"/>
      <c r="EP51" s="130"/>
      <c r="EQ51" s="131"/>
      <c r="ER51" s="131"/>
      <c r="ES51" s="131"/>
      <c r="ET51" s="131"/>
      <c r="EU51" s="131"/>
      <c r="EV51" s="131"/>
      <c r="EW51" s="131"/>
      <c r="EX51" s="131"/>
      <c r="EY51" s="131"/>
      <c r="EZ51" s="131"/>
      <c r="FA51" s="131"/>
      <c r="FB51" s="131"/>
      <c r="FC51" s="130"/>
      <c r="FD51" s="131"/>
      <c r="FE51" s="131"/>
      <c r="FF51" s="131"/>
      <c r="FG51" s="131"/>
      <c r="FH51" s="131"/>
      <c r="FI51" s="131"/>
      <c r="FJ51" s="131"/>
      <c r="FK51" s="131"/>
      <c r="FL51" s="131"/>
      <c r="FM51" s="131"/>
      <c r="FN51" s="130"/>
      <c r="FO51" s="131"/>
      <c r="FP51" s="131"/>
      <c r="FQ51" s="131"/>
      <c r="FR51" s="131"/>
      <c r="FS51" s="131"/>
      <c r="FT51" s="131"/>
      <c r="FU51" s="131"/>
      <c r="FV51" s="131"/>
      <c r="FW51" s="131"/>
      <c r="FX51" s="131"/>
      <c r="HO51" s="54" t="s">
        <v>182</v>
      </c>
      <c r="HV51" s="54" t="s">
        <v>182</v>
      </c>
    </row>
    <row r="52" spans="1:304" ht="18" x14ac:dyDescent="0.35">
      <c r="BV52" s="130"/>
      <c r="BW52" s="131"/>
      <c r="BX52" s="131"/>
      <c r="BY52" s="131"/>
      <c r="BZ52" s="131"/>
      <c r="CA52" s="131"/>
      <c r="CB52" s="131"/>
      <c r="CC52" s="131"/>
      <c r="CD52" s="131"/>
      <c r="CE52" s="131"/>
      <c r="CF52" s="131"/>
      <c r="CG52" s="130"/>
      <c r="CH52" s="131"/>
      <c r="CI52" s="131"/>
      <c r="CJ52" s="131"/>
      <c r="CK52" s="131"/>
      <c r="CL52" s="131"/>
      <c r="CM52" s="131"/>
      <c r="CN52" s="131"/>
      <c r="CO52" s="131"/>
      <c r="CP52" s="131"/>
      <c r="CQ52" s="131"/>
      <c r="CR52" s="130"/>
      <c r="CS52" s="131"/>
      <c r="CT52" s="131"/>
      <c r="CU52" s="131"/>
      <c r="CV52" s="131"/>
      <c r="CW52" s="131"/>
      <c r="CX52" s="131"/>
      <c r="CY52" s="131"/>
      <c r="CZ52" s="131"/>
      <c r="DA52" s="131"/>
      <c r="DB52" s="131"/>
      <c r="DC52" s="131"/>
      <c r="DD52" s="131"/>
      <c r="DE52" s="130"/>
      <c r="DF52" s="131"/>
      <c r="DG52" s="131"/>
      <c r="DH52" s="131"/>
      <c r="DI52" s="131"/>
      <c r="DJ52" s="131"/>
      <c r="DK52" s="131"/>
      <c r="DL52" s="131"/>
      <c r="DM52" s="131"/>
      <c r="DN52" s="131"/>
      <c r="DO52" s="131"/>
      <c r="DP52" s="131"/>
      <c r="DQ52" s="131"/>
      <c r="DR52" s="130"/>
      <c r="DS52" s="131"/>
      <c r="DT52" s="131"/>
      <c r="DU52" s="131"/>
      <c r="DV52" s="131"/>
      <c r="DW52" s="131"/>
      <c r="DX52" s="131"/>
      <c r="DY52" s="131"/>
      <c r="DZ52" s="131"/>
      <c r="EA52" s="131"/>
      <c r="EB52" s="131"/>
      <c r="EC52" s="131"/>
      <c r="ED52" s="131"/>
      <c r="EE52" s="130"/>
      <c r="EF52" s="131"/>
      <c r="EG52" s="131"/>
      <c r="EH52" s="131"/>
      <c r="EI52" s="131"/>
      <c r="EJ52" s="131"/>
      <c r="EK52" s="131"/>
      <c r="EL52" s="131"/>
      <c r="EM52" s="131"/>
      <c r="EN52" s="131"/>
      <c r="EO52" s="131"/>
      <c r="EP52" s="130"/>
      <c r="EQ52" s="131"/>
      <c r="ER52" s="131"/>
      <c r="ES52" s="131"/>
      <c r="ET52" s="131"/>
      <c r="EU52" s="131"/>
      <c r="EV52" s="131"/>
      <c r="EW52" s="131"/>
      <c r="EX52" s="131"/>
      <c r="EY52" s="131"/>
      <c r="EZ52" s="131"/>
      <c r="FA52" s="131"/>
      <c r="FB52" s="131"/>
      <c r="FC52" s="130"/>
      <c r="FD52" s="131"/>
      <c r="FE52" s="131"/>
      <c r="FF52" s="131"/>
      <c r="FG52" s="131"/>
      <c r="FH52" s="131"/>
      <c r="FI52" s="131"/>
      <c r="FJ52" s="131"/>
      <c r="FK52" s="131"/>
      <c r="FL52" s="131"/>
      <c r="FM52" s="131"/>
      <c r="FN52" s="130"/>
      <c r="FO52" s="131"/>
      <c r="FP52" s="131"/>
      <c r="FQ52" s="131"/>
      <c r="FR52" s="131"/>
      <c r="FS52" s="131"/>
      <c r="FT52" s="131"/>
      <c r="FU52" s="131"/>
      <c r="FV52" s="131"/>
      <c r="FW52" s="131"/>
      <c r="FX52" s="131"/>
      <c r="GN52" s="54" t="s">
        <v>182</v>
      </c>
      <c r="GR52" s="54" t="s">
        <v>182</v>
      </c>
      <c r="HA52" s="54" t="s">
        <v>182</v>
      </c>
      <c r="IS52" s="2"/>
    </row>
    <row r="53" spans="1:304" ht="14.4" x14ac:dyDescent="0.3">
      <c r="BV53" s="130"/>
      <c r="BW53" s="131"/>
      <c r="BX53" s="131"/>
      <c r="BY53" s="131"/>
      <c r="BZ53" s="131"/>
      <c r="CA53" s="131"/>
      <c r="CB53" s="131"/>
      <c r="CC53" s="131"/>
      <c r="CD53" s="131"/>
      <c r="CE53" s="131"/>
      <c r="CF53" s="131"/>
      <c r="CG53" s="130"/>
      <c r="CH53" s="131"/>
      <c r="CI53" s="131"/>
      <c r="CJ53" s="131"/>
      <c r="CK53" s="131"/>
      <c r="CL53" s="131"/>
      <c r="CM53" s="131"/>
      <c r="CN53" s="131"/>
      <c r="CO53" s="131"/>
      <c r="CP53" s="131"/>
      <c r="CQ53" s="131"/>
      <c r="CR53" s="130"/>
      <c r="CS53" s="131"/>
      <c r="CT53" s="131"/>
      <c r="CU53" s="131"/>
      <c r="CV53" s="131"/>
      <c r="CW53" s="131"/>
      <c r="CX53" s="131"/>
      <c r="CY53" s="131"/>
      <c r="CZ53" s="131"/>
      <c r="DA53" s="131"/>
      <c r="DB53" s="131"/>
      <c r="DC53" s="131"/>
      <c r="DD53" s="131"/>
      <c r="DE53" s="130"/>
      <c r="DF53" s="131"/>
      <c r="DG53" s="131"/>
      <c r="DH53" s="131"/>
      <c r="DI53" s="131"/>
      <c r="DJ53" s="131"/>
      <c r="DK53" s="131"/>
      <c r="DL53" s="131"/>
      <c r="DM53" s="131"/>
      <c r="DN53" s="131"/>
      <c r="DO53" s="131"/>
      <c r="DP53" s="131"/>
      <c r="DQ53" s="131"/>
      <c r="DR53" s="130"/>
      <c r="DS53" s="131"/>
      <c r="DT53" s="131"/>
      <c r="DU53" s="131"/>
      <c r="DV53" s="131"/>
      <c r="DW53" s="131"/>
      <c r="DX53" s="131"/>
      <c r="DY53" s="131"/>
      <c r="DZ53" s="131"/>
      <c r="EA53" s="131"/>
      <c r="EB53" s="131"/>
      <c r="EC53" s="131"/>
      <c r="ED53" s="131"/>
      <c r="EE53" s="130"/>
      <c r="EF53" s="131"/>
      <c r="EG53" s="131"/>
      <c r="EH53" s="131"/>
      <c r="EI53" s="131"/>
      <c r="EJ53" s="131"/>
      <c r="EK53" s="131"/>
      <c r="EL53" s="131"/>
      <c r="EM53" s="131"/>
      <c r="EN53" s="131"/>
      <c r="EO53" s="131"/>
      <c r="EP53" s="130"/>
      <c r="EQ53" s="131"/>
      <c r="ER53" s="131"/>
      <c r="ES53" s="131"/>
      <c r="ET53" s="131"/>
      <c r="EU53" s="131"/>
      <c r="EV53" s="131"/>
      <c r="EW53" s="131"/>
      <c r="EX53" s="131"/>
      <c r="EY53" s="131"/>
      <c r="EZ53" s="131"/>
      <c r="FA53" s="131"/>
      <c r="FB53" s="131"/>
      <c r="FC53" s="130"/>
      <c r="FD53" s="131"/>
      <c r="FE53" s="131"/>
      <c r="FF53" s="131"/>
      <c r="FG53" s="131"/>
      <c r="FH53" s="131"/>
      <c r="FI53" s="131"/>
      <c r="FJ53" s="131"/>
      <c r="FK53" s="131"/>
      <c r="FL53" s="131"/>
      <c r="FM53" s="131"/>
      <c r="FN53" s="130"/>
      <c r="FO53" s="131"/>
      <c r="FP53" s="131"/>
      <c r="FQ53" s="131"/>
      <c r="FR53" s="131"/>
      <c r="FS53" s="131"/>
      <c r="FT53" s="131"/>
      <c r="FU53" s="131"/>
      <c r="FV53" s="131"/>
      <c r="FW53" s="131"/>
      <c r="FX53" s="131"/>
    </row>
    <row r="54" spans="1:304" ht="14.4" x14ac:dyDescent="0.3">
      <c r="BV54" s="130"/>
      <c r="BW54" s="131"/>
      <c r="BX54" s="131"/>
      <c r="BY54" s="131"/>
      <c r="BZ54" s="131"/>
      <c r="CA54" s="131"/>
      <c r="CB54" s="131"/>
      <c r="CC54" s="131"/>
      <c r="CD54" s="131"/>
      <c r="CE54" s="131"/>
      <c r="CF54" s="131"/>
      <c r="CG54" s="130"/>
      <c r="CH54" s="131"/>
      <c r="CI54" s="131"/>
      <c r="CJ54" s="131"/>
      <c r="CK54" s="131"/>
      <c r="CL54" s="131"/>
      <c r="CM54" s="131"/>
      <c r="CN54" s="131"/>
      <c r="CO54" s="131"/>
      <c r="CP54" s="131"/>
      <c r="CQ54" s="131"/>
      <c r="CR54" s="130"/>
      <c r="CS54" s="131"/>
      <c r="CT54" s="131"/>
      <c r="CU54" s="131"/>
      <c r="CV54" s="131"/>
      <c r="CW54" s="131"/>
      <c r="CX54" s="131"/>
      <c r="CY54" s="131"/>
      <c r="CZ54" s="131"/>
      <c r="DA54" s="131"/>
      <c r="DB54" s="131"/>
      <c r="DC54" s="131"/>
      <c r="DD54" s="131"/>
      <c r="DE54" s="130"/>
      <c r="DF54" s="131"/>
      <c r="DG54" s="131"/>
      <c r="DH54" s="131"/>
      <c r="DI54" s="131"/>
      <c r="DJ54" s="131"/>
      <c r="DK54" s="131"/>
      <c r="DL54" s="131"/>
      <c r="DM54" s="131"/>
      <c r="DN54" s="131"/>
      <c r="DO54" s="131"/>
      <c r="DP54" s="131"/>
      <c r="DQ54" s="131"/>
      <c r="DR54" s="130"/>
      <c r="DS54" s="131"/>
      <c r="DT54" s="131"/>
      <c r="DU54" s="131"/>
      <c r="DV54" s="131"/>
      <c r="DW54" s="131"/>
      <c r="DX54" s="131"/>
      <c r="DY54" s="131"/>
      <c r="DZ54" s="131"/>
      <c r="EA54" s="131"/>
      <c r="EB54" s="131"/>
      <c r="EC54" s="131"/>
      <c r="ED54" s="131"/>
      <c r="EE54" s="130"/>
      <c r="EF54" s="131"/>
      <c r="EG54" s="131"/>
      <c r="EH54" s="131"/>
      <c r="EI54" s="131"/>
      <c r="EJ54" s="131"/>
      <c r="EK54" s="131"/>
      <c r="EL54" s="131"/>
      <c r="EM54" s="131"/>
      <c r="EN54" s="131"/>
      <c r="EO54" s="131"/>
      <c r="EP54" s="130"/>
      <c r="EQ54" s="131"/>
      <c r="ER54" s="131"/>
      <c r="ES54" s="131"/>
      <c r="ET54" s="131"/>
      <c r="EU54" s="131"/>
      <c r="EV54" s="131"/>
      <c r="EW54" s="131"/>
      <c r="EX54" s="131"/>
      <c r="EY54" s="131"/>
      <c r="EZ54" s="131"/>
      <c r="FA54" s="131"/>
      <c r="FB54" s="131"/>
      <c r="FC54" s="130"/>
      <c r="FD54" s="131"/>
      <c r="FE54" s="131"/>
      <c r="FF54" s="131"/>
      <c r="FG54" s="131"/>
      <c r="FH54" s="131"/>
      <c r="FI54" s="131"/>
      <c r="FJ54" s="131"/>
      <c r="FK54" s="131"/>
      <c r="FL54" s="131"/>
      <c r="FM54" s="131"/>
      <c r="FN54" s="130"/>
      <c r="FO54" s="131"/>
      <c r="FP54" s="131"/>
      <c r="FQ54" s="131"/>
      <c r="FR54" s="131"/>
      <c r="FS54" s="131"/>
      <c r="FT54" s="131"/>
      <c r="FU54" s="131"/>
      <c r="FV54" s="131"/>
      <c r="FW54" s="131"/>
      <c r="FX54" s="131"/>
      <c r="JI54" s="57"/>
    </row>
    <row r="55" spans="1:304" ht="14.4" x14ac:dyDescent="0.3">
      <c r="BV55" s="130"/>
      <c r="BW55" s="131"/>
      <c r="BX55" s="131"/>
      <c r="BY55" s="131"/>
      <c r="BZ55" s="131"/>
      <c r="CA55" s="131"/>
      <c r="CB55" s="131"/>
      <c r="CC55" s="131"/>
      <c r="CD55" s="131"/>
      <c r="CE55" s="131"/>
      <c r="CF55" s="131"/>
      <c r="CG55" s="130"/>
      <c r="CH55" s="131"/>
      <c r="CI55" s="131"/>
      <c r="CJ55" s="131"/>
      <c r="CK55" s="131"/>
      <c r="CL55" s="131"/>
      <c r="CM55" s="131"/>
      <c r="CN55" s="131"/>
      <c r="CO55" s="131"/>
      <c r="CP55" s="131"/>
      <c r="CQ55" s="131"/>
      <c r="CR55" s="130"/>
      <c r="CS55" s="131"/>
      <c r="CT55" s="131"/>
      <c r="CU55" s="131"/>
      <c r="CV55" s="131"/>
      <c r="CW55" s="131"/>
      <c r="CX55" s="131"/>
      <c r="CY55" s="131"/>
      <c r="CZ55" s="131"/>
      <c r="DA55" s="131"/>
      <c r="DB55" s="131"/>
      <c r="DC55" s="131"/>
      <c r="DD55" s="131"/>
      <c r="DE55" s="130"/>
      <c r="DF55" s="131"/>
      <c r="DG55" s="131"/>
      <c r="DH55" s="131"/>
      <c r="DI55" s="131"/>
      <c r="DJ55" s="131"/>
      <c r="DK55" s="131"/>
      <c r="DL55" s="131"/>
      <c r="DM55" s="131"/>
      <c r="DN55" s="131"/>
      <c r="DO55" s="131"/>
      <c r="DP55" s="131"/>
      <c r="DQ55" s="131"/>
      <c r="DR55" s="130"/>
      <c r="DS55" s="131"/>
      <c r="DT55" s="131"/>
      <c r="DU55" s="131"/>
      <c r="DV55" s="131"/>
      <c r="DW55" s="131"/>
      <c r="DX55" s="131"/>
      <c r="DY55" s="131"/>
      <c r="DZ55" s="131"/>
      <c r="EA55" s="131"/>
      <c r="EB55" s="131"/>
      <c r="EC55" s="131"/>
      <c r="ED55" s="131"/>
      <c r="EE55" s="130"/>
      <c r="EF55" s="131"/>
      <c r="EG55" s="131"/>
      <c r="EH55" s="131"/>
      <c r="EI55" s="131"/>
      <c r="EJ55" s="131"/>
      <c r="EK55" s="131"/>
      <c r="EL55" s="131"/>
      <c r="EM55" s="131"/>
      <c r="EN55" s="131"/>
      <c r="EO55" s="131"/>
      <c r="EP55" s="130"/>
      <c r="EQ55" s="131"/>
      <c r="ER55" s="131"/>
      <c r="ES55" s="131"/>
      <c r="ET55" s="131"/>
      <c r="EU55" s="131"/>
      <c r="EV55" s="131"/>
      <c r="EW55" s="131"/>
      <c r="EX55" s="131"/>
      <c r="EY55" s="131"/>
      <c r="EZ55" s="131"/>
      <c r="FA55" s="131"/>
      <c r="FB55" s="131"/>
      <c r="FC55" s="130"/>
      <c r="FD55" s="131"/>
      <c r="FE55" s="131"/>
      <c r="FF55" s="131"/>
      <c r="FG55" s="131"/>
      <c r="FH55" s="131"/>
      <c r="FI55" s="131"/>
      <c r="FJ55" s="131"/>
      <c r="FK55" s="131"/>
      <c r="FL55" s="131"/>
      <c r="FM55" s="131"/>
      <c r="FN55" s="130"/>
      <c r="FO55" s="131"/>
      <c r="FP55" s="131"/>
      <c r="FQ55" s="131"/>
      <c r="FR55" s="131"/>
      <c r="FS55" s="131"/>
      <c r="FT55" s="131"/>
      <c r="FU55" s="131"/>
      <c r="FV55" s="131"/>
      <c r="FW55" s="131"/>
      <c r="FX55" s="131"/>
    </row>
    <row r="56" spans="1:304" ht="14.4" x14ac:dyDescent="0.3">
      <c r="BV56" s="130"/>
      <c r="BW56" s="131"/>
      <c r="BX56" s="131"/>
      <c r="BY56" s="131"/>
      <c r="BZ56" s="131"/>
      <c r="CA56" s="131"/>
      <c r="CB56" s="131"/>
      <c r="CC56" s="131"/>
      <c r="CD56" s="131"/>
      <c r="CE56" s="131"/>
      <c r="CF56" s="131"/>
      <c r="CG56" s="130"/>
      <c r="CH56" s="131"/>
      <c r="CI56" s="131"/>
      <c r="CJ56" s="131"/>
      <c r="CK56" s="131"/>
      <c r="CL56" s="131"/>
      <c r="CM56" s="131"/>
      <c r="CN56" s="131"/>
      <c r="CO56" s="131"/>
      <c r="CP56" s="131"/>
      <c r="CQ56" s="131"/>
      <c r="CR56" s="130"/>
      <c r="CS56" s="131"/>
      <c r="CT56" s="131"/>
      <c r="CU56" s="131"/>
      <c r="CV56" s="131"/>
      <c r="CW56" s="131"/>
      <c r="CX56" s="131"/>
      <c r="CY56" s="131"/>
      <c r="CZ56" s="131"/>
      <c r="DA56" s="131"/>
      <c r="DB56" s="131"/>
      <c r="DC56" s="131"/>
      <c r="DD56" s="131"/>
      <c r="DE56" s="130"/>
      <c r="DF56" s="131"/>
      <c r="DG56" s="131"/>
      <c r="DH56" s="131"/>
      <c r="DI56" s="131"/>
      <c r="DJ56" s="131"/>
      <c r="DK56" s="131"/>
      <c r="DL56" s="131"/>
      <c r="DM56" s="131"/>
      <c r="DN56" s="131"/>
      <c r="DO56" s="131"/>
      <c r="DP56" s="131"/>
      <c r="DQ56" s="131"/>
      <c r="DR56" s="130"/>
      <c r="DS56" s="131"/>
      <c r="DT56" s="131"/>
      <c r="DU56" s="131"/>
      <c r="DV56" s="131"/>
      <c r="DW56" s="131"/>
      <c r="DX56" s="131"/>
      <c r="DY56" s="131"/>
      <c r="DZ56" s="131"/>
      <c r="EA56" s="131"/>
      <c r="EB56" s="131"/>
      <c r="EC56" s="131"/>
      <c r="ED56" s="131"/>
      <c r="EE56" s="130"/>
      <c r="EF56" s="131"/>
      <c r="EG56" s="131"/>
      <c r="EH56" s="131"/>
      <c r="EI56" s="131"/>
      <c r="EJ56" s="131"/>
      <c r="EK56" s="131"/>
      <c r="EL56" s="131"/>
      <c r="EM56" s="131"/>
      <c r="EN56" s="131"/>
      <c r="EO56" s="131"/>
      <c r="EP56" s="130"/>
      <c r="EQ56" s="131"/>
      <c r="ER56" s="131"/>
      <c r="ES56" s="131"/>
      <c r="ET56" s="131"/>
      <c r="EU56" s="131"/>
      <c r="EV56" s="131"/>
      <c r="EW56" s="131"/>
      <c r="EX56" s="131"/>
      <c r="EY56" s="131"/>
      <c r="EZ56" s="131"/>
      <c r="FA56" s="131"/>
      <c r="FB56" s="131"/>
      <c r="FC56" s="130"/>
      <c r="FD56" s="131"/>
      <c r="FE56" s="131"/>
      <c r="FF56" s="131"/>
      <c r="FG56" s="131"/>
      <c r="FH56" s="131"/>
      <c r="FI56" s="131"/>
      <c r="FJ56" s="131"/>
      <c r="FK56" s="131"/>
      <c r="FL56" s="131"/>
      <c r="FM56" s="131"/>
      <c r="FN56" s="130"/>
      <c r="FO56" s="131"/>
      <c r="FP56" s="131"/>
      <c r="FQ56" s="131"/>
      <c r="FR56" s="131"/>
      <c r="FS56" s="131"/>
      <c r="FT56" s="131"/>
      <c r="FU56" s="131"/>
      <c r="FV56" s="131"/>
      <c r="FW56" s="131"/>
      <c r="FX56" s="131"/>
    </row>
    <row r="57" spans="1:304" ht="14.4" x14ac:dyDescent="0.3">
      <c r="BV57" s="130"/>
      <c r="BW57" s="131"/>
      <c r="BX57" s="131"/>
      <c r="BY57" s="131"/>
      <c r="BZ57" s="131"/>
      <c r="CA57" s="131"/>
      <c r="CB57" s="131"/>
      <c r="CC57" s="131"/>
      <c r="CD57" s="131"/>
      <c r="CE57" s="131"/>
      <c r="CF57" s="131"/>
      <c r="CG57" s="130"/>
      <c r="CH57" s="131"/>
      <c r="CI57" s="131"/>
      <c r="CJ57" s="131"/>
      <c r="CK57" s="131"/>
      <c r="CL57" s="131"/>
      <c r="CM57" s="131"/>
      <c r="CN57" s="131"/>
      <c r="CO57" s="131"/>
      <c r="CP57" s="131"/>
      <c r="CQ57" s="131"/>
      <c r="CR57" s="130"/>
      <c r="CS57" s="131"/>
      <c r="CT57" s="131"/>
      <c r="CU57" s="131"/>
      <c r="CV57" s="131"/>
      <c r="CW57" s="131"/>
      <c r="CX57" s="131"/>
      <c r="CY57" s="131"/>
      <c r="CZ57" s="131"/>
      <c r="DA57" s="131"/>
      <c r="DB57" s="131"/>
      <c r="DC57" s="131"/>
      <c r="DD57" s="131"/>
      <c r="DE57" s="130"/>
      <c r="DF57" s="131"/>
      <c r="DG57" s="131"/>
      <c r="DH57" s="131"/>
      <c r="DI57" s="131"/>
      <c r="DJ57" s="131"/>
      <c r="DK57" s="131"/>
      <c r="DL57" s="131"/>
      <c r="DM57" s="131"/>
      <c r="DN57" s="131"/>
      <c r="DO57" s="131"/>
      <c r="DP57" s="131"/>
      <c r="DQ57" s="131"/>
      <c r="DR57" s="130"/>
      <c r="DS57" s="131"/>
      <c r="DT57" s="131"/>
      <c r="DU57" s="131"/>
      <c r="DV57" s="131"/>
      <c r="DW57" s="131"/>
      <c r="DX57" s="131"/>
      <c r="DY57" s="131"/>
      <c r="DZ57" s="131"/>
      <c r="EA57" s="131"/>
      <c r="EB57" s="131"/>
      <c r="EC57" s="131"/>
      <c r="ED57" s="131"/>
      <c r="EE57" s="130"/>
      <c r="EF57" s="131"/>
      <c r="EG57" s="131"/>
      <c r="EH57" s="131"/>
      <c r="EI57" s="131"/>
      <c r="EJ57" s="131"/>
      <c r="EK57" s="131"/>
      <c r="EL57" s="131"/>
      <c r="EM57" s="131"/>
      <c r="EN57" s="131"/>
      <c r="EO57" s="131"/>
      <c r="EP57" s="130"/>
      <c r="EQ57" s="131"/>
      <c r="ER57" s="131"/>
      <c r="ES57" s="131"/>
      <c r="ET57" s="131"/>
      <c r="EU57" s="131"/>
      <c r="EV57" s="131"/>
      <c r="EW57" s="131"/>
      <c r="EX57" s="131"/>
      <c r="EY57" s="131"/>
      <c r="EZ57" s="131"/>
      <c r="FA57" s="131"/>
      <c r="FB57" s="131"/>
      <c r="FC57" s="130"/>
      <c r="FD57" s="131"/>
      <c r="FE57" s="131"/>
      <c r="FF57" s="131"/>
      <c r="FG57" s="131"/>
      <c r="FH57" s="131"/>
      <c r="FI57" s="131"/>
      <c r="FJ57" s="131"/>
      <c r="FK57" s="131"/>
      <c r="FL57" s="131"/>
      <c r="FM57" s="131"/>
      <c r="FN57" s="130"/>
      <c r="FO57" s="131"/>
      <c r="FP57" s="131"/>
      <c r="FQ57" s="131"/>
      <c r="FR57" s="131"/>
      <c r="FS57" s="131"/>
      <c r="FT57" s="131"/>
      <c r="FU57" s="131"/>
      <c r="FV57" s="131"/>
      <c r="FW57" s="131"/>
      <c r="FX57" s="131"/>
    </row>
    <row r="58" spans="1:304" ht="14.4" x14ac:dyDescent="0.3">
      <c r="BV58" s="130"/>
      <c r="BW58" s="131"/>
      <c r="BX58" s="131"/>
      <c r="BY58" s="131"/>
      <c r="BZ58" s="131"/>
      <c r="CA58" s="131"/>
      <c r="CB58" s="131"/>
      <c r="CC58" s="131"/>
      <c r="CD58" s="131"/>
      <c r="CE58" s="131"/>
      <c r="CF58" s="131"/>
      <c r="CG58" s="130"/>
      <c r="CH58" s="131"/>
      <c r="CI58" s="131"/>
      <c r="CJ58" s="131"/>
      <c r="CK58" s="131"/>
      <c r="CL58" s="131"/>
      <c r="CM58" s="131"/>
      <c r="CN58" s="131"/>
      <c r="CO58" s="131"/>
      <c r="CP58" s="131"/>
      <c r="CQ58" s="131"/>
      <c r="CR58" s="130"/>
      <c r="CS58" s="131"/>
      <c r="CT58" s="131"/>
      <c r="CU58" s="131"/>
      <c r="CV58" s="131"/>
      <c r="CW58" s="131"/>
      <c r="CX58" s="131"/>
      <c r="CY58" s="131"/>
      <c r="CZ58" s="131"/>
      <c r="DA58" s="131"/>
      <c r="DB58" s="131"/>
      <c r="DC58" s="131"/>
      <c r="DD58" s="131"/>
      <c r="DE58" s="130"/>
      <c r="DF58" s="131"/>
      <c r="DG58" s="131"/>
      <c r="DH58" s="131"/>
      <c r="DI58" s="131"/>
      <c r="DJ58" s="131"/>
      <c r="DK58" s="131"/>
      <c r="DL58" s="131"/>
      <c r="DM58" s="131"/>
      <c r="DN58" s="131"/>
      <c r="DO58" s="131"/>
      <c r="DP58" s="131"/>
      <c r="DQ58" s="131"/>
      <c r="DR58" s="130"/>
      <c r="DS58" s="131"/>
      <c r="DT58" s="131"/>
      <c r="DU58" s="131"/>
      <c r="DV58" s="131"/>
      <c r="DW58" s="131"/>
      <c r="DX58" s="131"/>
      <c r="DY58" s="131"/>
      <c r="DZ58" s="131"/>
      <c r="EA58" s="131"/>
      <c r="EB58" s="131"/>
      <c r="EC58" s="131"/>
      <c r="ED58" s="131"/>
      <c r="EE58" s="130"/>
      <c r="EF58" s="131"/>
      <c r="EG58" s="131"/>
      <c r="EH58" s="131"/>
      <c r="EI58" s="131"/>
      <c r="EJ58" s="131"/>
      <c r="EK58" s="131"/>
      <c r="EL58" s="131"/>
      <c r="EM58" s="131"/>
      <c r="EN58" s="131"/>
      <c r="EO58" s="131"/>
      <c r="EP58" s="130"/>
      <c r="EQ58" s="131"/>
      <c r="ER58" s="131"/>
      <c r="ES58" s="131"/>
      <c r="ET58" s="131"/>
      <c r="EU58" s="131"/>
      <c r="EV58" s="131"/>
      <c r="EW58" s="131"/>
      <c r="EX58" s="131"/>
      <c r="EY58" s="131"/>
      <c r="EZ58" s="131"/>
      <c r="FA58" s="131"/>
      <c r="FB58" s="131"/>
      <c r="FC58" s="130"/>
      <c r="FD58" s="131"/>
      <c r="FE58" s="131"/>
      <c r="FF58" s="131"/>
      <c r="FG58" s="131"/>
      <c r="FH58" s="131"/>
      <c r="FI58" s="131"/>
      <c r="FJ58" s="131"/>
      <c r="FK58" s="131"/>
      <c r="FL58" s="131"/>
      <c r="FM58" s="131"/>
      <c r="FN58" s="130"/>
      <c r="FO58" s="131"/>
      <c r="FP58" s="131"/>
      <c r="FQ58" s="131"/>
      <c r="FR58" s="131"/>
      <c r="FS58" s="131"/>
      <c r="FT58" s="131"/>
      <c r="FU58" s="131"/>
      <c r="FV58" s="131"/>
      <c r="FW58" s="131"/>
      <c r="FX58" s="131"/>
    </row>
    <row r="59" spans="1:304" ht="14.4" x14ac:dyDescent="0.3">
      <c r="BV59" s="130"/>
      <c r="BW59" s="131"/>
      <c r="BX59" s="131"/>
      <c r="BY59" s="131"/>
      <c r="BZ59" s="131"/>
      <c r="CA59" s="131"/>
      <c r="CB59" s="131"/>
      <c r="CC59" s="131"/>
      <c r="CD59" s="131"/>
      <c r="CE59" s="131"/>
      <c r="CF59" s="131"/>
      <c r="CG59" s="130"/>
      <c r="CH59" s="131"/>
      <c r="CI59" s="131"/>
      <c r="CJ59" s="131"/>
      <c r="CK59" s="131"/>
      <c r="CL59" s="131"/>
      <c r="CM59" s="131"/>
      <c r="CN59" s="131"/>
      <c r="CO59" s="131"/>
      <c r="CP59" s="131"/>
      <c r="CQ59" s="131"/>
      <c r="CR59" s="130"/>
      <c r="CS59" s="131"/>
      <c r="CT59" s="131"/>
      <c r="CU59" s="131"/>
      <c r="CV59" s="131"/>
      <c r="CW59" s="131"/>
      <c r="CX59" s="131"/>
      <c r="CY59" s="131"/>
      <c r="CZ59" s="131"/>
      <c r="DA59" s="131"/>
      <c r="DB59" s="131"/>
      <c r="DC59" s="131"/>
      <c r="DD59" s="131"/>
      <c r="DE59" s="130"/>
      <c r="DF59" s="131"/>
      <c r="DG59" s="131"/>
      <c r="DH59" s="131"/>
      <c r="DI59" s="131"/>
      <c r="DJ59" s="131"/>
      <c r="DK59" s="131"/>
      <c r="DL59" s="131"/>
      <c r="DM59" s="131"/>
      <c r="DN59" s="131"/>
      <c r="DO59" s="131"/>
      <c r="DP59" s="131"/>
      <c r="DQ59" s="131"/>
      <c r="DR59" s="130"/>
      <c r="DS59" s="131"/>
      <c r="DT59" s="131"/>
      <c r="DU59" s="131"/>
      <c r="DV59" s="131"/>
      <c r="DW59" s="131"/>
      <c r="DX59" s="131"/>
      <c r="DY59" s="131"/>
      <c r="DZ59" s="131"/>
      <c r="EA59" s="131"/>
      <c r="EB59" s="131"/>
      <c r="EC59" s="131"/>
      <c r="ED59" s="131"/>
      <c r="EE59" s="130"/>
      <c r="EF59" s="131"/>
      <c r="EG59" s="131"/>
      <c r="EH59" s="131"/>
      <c r="EI59" s="131"/>
      <c r="EJ59" s="131"/>
      <c r="EK59" s="131"/>
      <c r="EL59" s="131"/>
      <c r="EM59" s="131"/>
      <c r="EN59" s="131"/>
      <c r="EO59" s="131"/>
      <c r="EP59" s="130"/>
      <c r="EQ59" s="131"/>
      <c r="ER59" s="131"/>
      <c r="ES59" s="131"/>
      <c r="ET59" s="131"/>
      <c r="EU59" s="131"/>
      <c r="EV59" s="131"/>
      <c r="EW59" s="131"/>
      <c r="EX59" s="131"/>
      <c r="EY59" s="131"/>
      <c r="EZ59" s="131"/>
      <c r="FA59" s="131"/>
      <c r="FB59" s="131"/>
      <c r="FC59" s="130"/>
      <c r="FD59" s="131"/>
      <c r="FE59" s="131"/>
      <c r="FF59" s="131"/>
      <c r="FG59" s="131"/>
      <c r="FH59" s="131"/>
      <c r="FI59" s="131"/>
      <c r="FJ59" s="131"/>
      <c r="FK59" s="131"/>
      <c r="FL59" s="131"/>
      <c r="FM59" s="131"/>
      <c r="FN59" s="130"/>
      <c r="FO59" s="131"/>
      <c r="FP59" s="131"/>
      <c r="FQ59" s="131"/>
      <c r="FR59" s="131"/>
      <c r="FS59" s="131"/>
      <c r="FT59" s="131"/>
      <c r="FU59" s="131"/>
      <c r="FV59" s="131"/>
      <c r="FW59" s="131"/>
      <c r="FX59" s="131"/>
    </row>
    <row r="60" spans="1:304" ht="14.4" x14ac:dyDescent="0.3">
      <c r="BV60" s="130"/>
      <c r="BW60" s="131"/>
      <c r="BX60" s="131"/>
      <c r="BY60" s="131"/>
      <c r="BZ60" s="131"/>
      <c r="CA60" s="131"/>
      <c r="CB60" s="131"/>
      <c r="CC60" s="131"/>
      <c r="CD60" s="131"/>
      <c r="CE60" s="131"/>
      <c r="CF60" s="131"/>
      <c r="CG60" s="130"/>
      <c r="CH60" s="131"/>
      <c r="CI60" s="131"/>
      <c r="CJ60" s="131"/>
      <c r="CK60" s="131"/>
      <c r="CL60" s="131"/>
      <c r="CM60" s="131"/>
      <c r="CN60" s="131"/>
      <c r="CO60" s="131"/>
      <c r="CP60" s="131"/>
      <c r="CQ60" s="131"/>
      <c r="CR60" s="130"/>
      <c r="CS60" s="131"/>
      <c r="CT60" s="131"/>
      <c r="CU60" s="131"/>
      <c r="CV60" s="131"/>
      <c r="CW60" s="131"/>
      <c r="CX60" s="131"/>
      <c r="CY60" s="131"/>
      <c r="CZ60" s="131"/>
      <c r="DA60" s="131"/>
      <c r="DB60" s="131"/>
      <c r="DC60" s="131"/>
      <c r="DD60" s="131"/>
      <c r="DE60" s="130"/>
      <c r="DF60" s="131"/>
      <c r="DG60" s="131"/>
      <c r="DH60" s="131"/>
      <c r="DI60" s="131"/>
      <c r="DJ60" s="131"/>
      <c r="DK60" s="131"/>
      <c r="DL60" s="131"/>
      <c r="DM60" s="131"/>
      <c r="DN60" s="131"/>
      <c r="DO60" s="131"/>
      <c r="DP60" s="131"/>
      <c r="DQ60" s="131"/>
      <c r="DR60" s="130"/>
      <c r="DS60" s="131"/>
      <c r="DT60" s="131"/>
      <c r="DU60" s="131"/>
      <c r="DV60" s="131"/>
      <c r="DW60" s="131"/>
      <c r="DX60" s="131"/>
      <c r="DY60" s="131"/>
      <c r="DZ60" s="131"/>
      <c r="EA60" s="131"/>
      <c r="EB60" s="131"/>
      <c r="EC60" s="131"/>
      <c r="ED60" s="131"/>
      <c r="EE60" s="130"/>
      <c r="EF60" s="131"/>
      <c r="EG60" s="131"/>
      <c r="EH60" s="131"/>
      <c r="EI60" s="131"/>
      <c r="EJ60" s="131"/>
      <c r="EK60" s="131"/>
      <c r="EL60" s="131"/>
      <c r="EM60" s="131"/>
      <c r="EN60" s="131"/>
      <c r="EO60" s="131"/>
      <c r="EP60" s="130"/>
      <c r="EQ60" s="131"/>
      <c r="ER60" s="131"/>
      <c r="ES60" s="131"/>
      <c r="ET60" s="131"/>
      <c r="EU60" s="131"/>
      <c r="EV60" s="131"/>
      <c r="EW60" s="131"/>
      <c r="EX60" s="131"/>
      <c r="EY60" s="131"/>
      <c r="EZ60" s="131"/>
      <c r="FA60" s="131"/>
      <c r="FB60" s="131"/>
      <c r="FC60" s="130"/>
      <c r="FD60" s="131"/>
      <c r="FE60" s="131"/>
      <c r="FF60" s="131"/>
      <c r="FG60" s="131"/>
      <c r="FH60" s="131"/>
      <c r="FI60" s="131"/>
      <c r="FJ60" s="131"/>
      <c r="FK60" s="131"/>
      <c r="FL60" s="131"/>
      <c r="FM60" s="131"/>
      <c r="FN60" s="130"/>
      <c r="FO60" s="131"/>
      <c r="FP60" s="131"/>
      <c r="FQ60" s="131"/>
      <c r="FR60" s="131"/>
      <c r="FS60" s="131"/>
      <c r="FT60" s="131"/>
      <c r="FU60" s="131"/>
      <c r="FV60" s="131"/>
      <c r="FW60" s="131"/>
      <c r="FX60" s="131"/>
    </row>
    <row r="61" spans="1:304" ht="14.4" x14ac:dyDescent="0.3">
      <c r="BV61" s="130"/>
      <c r="BW61" s="131"/>
      <c r="BX61" s="131"/>
      <c r="BY61" s="131"/>
      <c r="BZ61" s="131"/>
      <c r="CA61" s="131"/>
      <c r="CB61" s="131"/>
      <c r="CC61" s="131"/>
      <c r="CD61" s="131"/>
      <c r="CE61" s="131"/>
      <c r="CF61" s="131"/>
      <c r="CG61" s="130"/>
      <c r="CH61" s="131"/>
      <c r="CI61" s="131"/>
      <c r="CJ61" s="131"/>
      <c r="CK61" s="131"/>
      <c r="CL61" s="131"/>
      <c r="CM61" s="131"/>
      <c r="CN61" s="131"/>
      <c r="CO61" s="131"/>
      <c r="CP61" s="131"/>
      <c r="CQ61" s="131"/>
      <c r="CR61" s="130"/>
      <c r="CS61" s="131"/>
      <c r="CT61" s="131"/>
      <c r="CU61" s="131"/>
      <c r="CV61" s="131"/>
      <c r="CW61" s="131"/>
      <c r="CX61" s="131"/>
      <c r="CY61" s="131"/>
      <c r="CZ61" s="131"/>
      <c r="DA61" s="131"/>
      <c r="DB61" s="131"/>
      <c r="DC61" s="131"/>
      <c r="DD61" s="131"/>
      <c r="DE61" s="130"/>
      <c r="DF61" s="131"/>
      <c r="DG61" s="131"/>
      <c r="DH61" s="131"/>
      <c r="DI61" s="131"/>
      <c r="DJ61" s="131"/>
      <c r="DK61" s="131"/>
      <c r="DL61" s="131"/>
      <c r="DM61" s="131"/>
      <c r="DN61" s="131"/>
      <c r="DO61" s="131"/>
      <c r="DP61" s="131"/>
      <c r="DQ61" s="131"/>
      <c r="DR61" s="130"/>
      <c r="DS61" s="131"/>
      <c r="DT61" s="131"/>
      <c r="DU61" s="131"/>
      <c r="DV61" s="131"/>
      <c r="DW61" s="131"/>
      <c r="DX61" s="131"/>
      <c r="DY61" s="131"/>
      <c r="DZ61" s="131"/>
      <c r="EA61" s="131"/>
      <c r="EB61" s="131"/>
      <c r="EC61" s="131"/>
      <c r="ED61" s="131"/>
      <c r="EE61" s="130"/>
      <c r="EF61" s="131"/>
      <c r="EG61" s="131"/>
      <c r="EH61" s="131"/>
      <c r="EI61" s="131"/>
      <c r="EJ61" s="131"/>
      <c r="EK61" s="131"/>
      <c r="EL61" s="131"/>
      <c r="EM61" s="131"/>
      <c r="EN61" s="131"/>
      <c r="EO61" s="131"/>
      <c r="EP61" s="130"/>
      <c r="EQ61" s="131"/>
      <c r="ER61" s="131"/>
      <c r="ES61" s="131"/>
      <c r="ET61" s="131"/>
      <c r="EU61" s="131"/>
      <c r="EV61" s="131"/>
      <c r="EW61" s="131"/>
      <c r="EX61" s="131"/>
      <c r="EY61" s="131"/>
      <c r="EZ61" s="131"/>
      <c r="FA61" s="131"/>
      <c r="FB61" s="131"/>
      <c r="FC61" s="130"/>
      <c r="FD61" s="131"/>
      <c r="FE61" s="131"/>
      <c r="FF61" s="131"/>
      <c r="FG61" s="131"/>
      <c r="FH61" s="131"/>
      <c r="FI61" s="131"/>
      <c r="FJ61" s="131"/>
      <c r="FK61" s="131"/>
      <c r="FL61" s="131"/>
      <c r="FM61" s="131"/>
      <c r="FN61" s="130"/>
      <c r="FO61" s="131"/>
      <c r="FP61" s="131"/>
      <c r="FQ61" s="131"/>
      <c r="FR61" s="131"/>
      <c r="FS61" s="131"/>
      <c r="FT61" s="131"/>
      <c r="FU61" s="131"/>
      <c r="FV61" s="131"/>
      <c r="FW61" s="131"/>
      <c r="FX61" s="131"/>
    </row>
    <row r="62" spans="1:304" ht="14.4" x14ac:dyDescent="0.3">
      <c r="BV62" s="130"/>
      <c r="BW62" s="131"/>
      <c r="BX62" s="131"/>
      <c r="BY62" s="131"/>
      <c r="BZ62" s="131"/>
      <c r="CA62" s="131"/>
      <c r="CB62" s="131"/>
      <c r="CC62" s="131"/>
      <c r="CD62" s="131"/>
      <c r="CE62" s="131"/>
      <c r="CF62" s="131"/>
      <c r="CG62" s="130"/>
      <c r="CH62" s="131"/>
      <c r="CI62" s="131"/>
      <c r="CJ62" s="131"/>
      <c r="CK62" s="131"/>
      <c r="CL62" s="131"/>
      <c r="CM62" s="131"/>
      <c r="CN62" s="131"/>
      <c r="CO62" s="131"/>
      <c r="CP62" s="131"/>
      <c r="CQ62" s="131"/>
      <c r="CR62" s="130"/>
      <c r="CS62" s="131"/>
      <c r="CT62" s="131"/>
      <c r="CU62" s="131"/>
      <c r="CV62" s="131"/>
      <c r="CW62" s="131"/>
      <c r="CX62" s="131"/>
      <c r="CY62" s="131"/>
      <c r="CZ62" s="131"/>
      <c r="DA62" s="131"/>
      <c r="DB62" s="131"/>
      <c r="DC62" s="131"/>
      <c r="DD62" s="131"/>
      <c r="DE62" s="130"/>
      <c r="DF62" s="131"/>
      <c r="DG62" s="131"/>
      <c r="DH62" s="131"/>
      <c r="DI62" s="131"/>
      <c r="DJ62" s="131"/>
      <c r="DK62" s="131"/>
      <c r="DL62" s="131"/>
      <c r="DM62" s="131"/>
      <c r="DN62" s="131"/>
      <c r="DO62" s="131"/>
      <c r="DP62" s="131"/>
      <c r="DQ62" s="131"/>
      <c r="DR62" s="130"/>
      <c r="DS62" s="131"/>
      <c r="DT62" s="131"/>
      <c r="DU62" s="131"/>
      <c r="DV62" s="131"/>
      <c r="DW62" s="131"/>
      <c r="DX62" s="131"/>
      <c r="DY62" s="131"/>
      <c r="DZ62" s="131"/>
      <c r="EA62" s="131"/>
      <c r="EB62" s="131"/>
      <c r="EC62" s="131"/>
      <c r="ED62" s="131"/>
      <c r="EE62" s="130"/>
      <c r="EF62" s="131"/>
      <c r="EG62" s="131"/>
      <c r="EH62" s="131"/>
      <c r="EI62" s="131"/>
      <c r="EJ62" s="131"/>
      <c r="EK62" s="131"/>
      <c r="EL62" s="131"/>
      <c r="EM62" s="131"/>
      <c r="EN62" s="131"/>
      <c r="EO62" s="131"/>
      <c r="EP62" s="130"/>
      <c r="EQ62" s="131"/>
      <c r="ER62" s="131"/>
      <c r="ES62" s="131"/>
      <c r="ET62" s="131"/>
      <c r="EU62" s="131"/>
      <c r="EV62" s="131"/>
      <c r="EW62" s="131"/>
      <c r="EX62" s="131"/>
      <c r="EY62" s="131"/>
      <c r="EZ62" s="131"/>
      <c r="FA62" s="131"/>
      <c r="FB62" s="131"/>
      <c r="FC62" s="130"/>
      <c r="FD62" s="131"/>
      <c r="FE62" s="131"/>
      <c r="FF62" s="131"/>
      <c r="FG62" s="131"/>
      <c r="FH62" s="131"/>
      <c r="FI62" s="131"/>
      <c r="FJ62" s="131"/>
      <c r="FK62" s="131"/>
      <c r="FL62" s="131"/>
      <c r="FM62" s="131"/>
      <c r="FN62" s="130"/>
      <c r="FO62" s="131"/>
      <c r="FP62" s="131"/>
      <c r="FQ62" s="131"/>
      <c r="FR62" s="131"/>
      <c r="FS62" s="131"/>
      <c r="FT62" s="131"/>
      <c r="FU62" s="131"/>
      <c r="FV62" s="131"/>
      <c r="FW62" s="131"/>
      <c r="FX62" s="131"/>
      <c r="HA62" s="2"/>
    </row>
    <row r="63" spans="1:304" ht="14.4" x14ac:dyDescent="0.3">
      <c r="BV63" s="130"/>
      <c r="BW63" s="131"/>
      <c r="BX63" s="131"/>
      <c r="BY63" s="131"/>
      <c r="BZ63" s="131"/>
      <c r="CA63" s="131"/>
      <c r="CB63" s="131"/>
      <c r="CC63" s="131"/>
      <c r="CD63" s="131"/>
      <c r="CE63" s="131"/>
      <c r="CF63" s="131"/>
      <c r="CG63" s="130"/>
      <c r="CH63" s="131"/>
      <c r="CI63" s="131"/>
      <c r="CJ63" s="131"/>
      <c r="CK63" s="131"/>
      <c r="CL63" s="131"/>
      <c r="CM63" s="131"/>
      <c r="CN63" s="131"/>
      <c r="CO63" s="131"/>
      <c r="CP63" s="131"/>
      <c r="CQ63" s="131"/>
      <c r="CR63" s="130"/>
      <c r="CS63" s="131"/>
      <c r="CT63" s="131"/>
      <c r="CU63" s="131"/>
      <c r="CV63" s="131"/>
      <c r="CW63" s="131"/>
      <c r="CX63" s="131"/>
      <c r="CY63" s="131"/>
      <c r="CZ63" s="131"/>
      <c r="DA63" s="131"/>
      <c r="DB63" s="131"/>
      <c r="DC63" s="131"/>
      <c r="DD63" s="131"/>
      <c r="DE63" s="130"/>
      <c r="DF63" s="131"/>
      <c r="DG63" s="131"/>
      <c r="DH63" s="131"/>
      <c r="DI63" s="131"/>
      <c r="DJ63" s="131"/>
      <c r="DK63" s="131"/>
      <c r="DL63" s="131"/>
      <c r="DM63" s="131"/>
      <c r="DN63" s="131"/>
      <c r="DO63" s="131"/>
      <c r="DP63" s="131"/>
      <c r="DQ63" s="131"/>
      <c r="DR63" s="130"/>
      <c r="DS63" s="131"/>
      <c r="DT63" s="131"/>
      <c r="DU63" s="131"/>
      <c r="DV63" s="131"/>
      <c r="DW63" s="131"/>
      <c r="DX63" s="131"/>
      <c r="DY63" s="131"/>
      <c r="DZ63" s="131"/>
      <c r="EA63" s="131"/>
      <c r="EB63" s="131"/>
      <c r="EC63" s="131"/>
      <c r="ED63" s="131"/>
      <c r="EE63" s="130"/>
      <c r="EF63" s="131"/>
      <c r="EG63" s="131"/>
      <c r="EH63" s="131"/>
      <c r="EI63" s="131"/>
      <c r="EJ63" s="131"/>
      <c r="EK63" s="131"/>
      <c r="EL63" s="131"/>
      <c r="EM63" s="131"/>
      <c r="EN63" s="131"/>
      <c r="EO63" s="131"/>
      <c r="EP63" s="130"/>
      <c r="EQ63" s="131"/>
      <c r="ER63" s="131"/>
      <c r="ES63" s="131"/>
      <c r="ET63" s="131"/>
      <c r="EU63" s="131"/>
      <c r="EV63" s="131"/>
      <c r="EW63" s="131"/>
      <c r="EX63" s="131"/>
      <c r="EY63" s="131"/>
      <c r="EZ63" s="131"/>
      <c r="FA63" s="131"/>
      <c r="FB63" s="131"/>
      <c r="FC63" s="130"/>
      <c r="FD63" s="131"/>
      <c r="FE63" s="131"/>
      <c r="FF63" s="131"/>
      <c r="FG63" s="131"/>
      <c r="FH63" s="131"/>
      <c r="FI63" s="131"/>
      <c r="FJ63" s="131"/>
      <c r="FK63" s="131"/>
      <c r="FL63" s="131"/>
      <c r="FM63" s="131"/>
      <c r="FN63" s="130"/>
      <c r="FO63" s="131"/>
      <c r="FP63" s="131"/>
      <c r="FQ63" s="131"/>
      <c r="FR63" s="131"/>
      <c r="FS63" s="131"/>
      <c r="FT63" s="131"/>
      <c r="FU63" s="131"/>
      <c r="FV63" s="131"/>
      <c r="FW63" s="131"/>
      <c r="FX63" s="131"/>
      <c r="JN63" s="2"/>
    </row>
    <row r="64" spans="1:304" ht="14.4" x14ac:dyDescent="0.3">
      <c r="BV64" s="130"/>
      <c r="BW64" s="131"/>
      <c r="BX64" s="131"/>
      <c r="BY64" s="131"/>
      <c r="BZ64" s="131"/>
      <c r="CA64" s="131"/>
      <c r="CB64" s="131"/>
      <c r="CC64" s="131"/>
      <c r="CD64" s="131"/>
      <c r="CE64" s="131"/>
      <c r="CF64" s="131"/>
      <c r="CG64" s="130"/>
      <c r="CH64" s="131"/>
      <c r="CI64" s="131"/>
      <c r="CJ64" s="131"/>
      <c r="CK64" s="131"/>
      <c r="CL64" s="131"/>
      <c r="CM64" s="131"/>
      <c r="CN64" s="131"/>
      <c r="CO64" s="131"/>
      <c r="CP64" s="131"/>
      <c r="CQ64" s="131"/>
      <c r="CR64" s="130"/>
      <c r="CS64" s="131"/>
      <c r="CT64" s="131"/>
      <c r="CU64" s="131"/>
      <c r="CV64" s="131"/>
      <c r="CW64" s="131"/>
      <c r="CX64" s="131"/>
      <c r="CY64" s="131"/>
      <c r="CZ64" s="131"/>
      <c r="DA64" s="131"/>
      <c r="DB64" s="131"/>
      <c r="DC64" s="131"/>
      <c r="DD64" s="131"/>
      <c r="DE64" s="130"/>
      <c r="DF64" s="131"/>
      <c r="DG64" s="131"/>
      <c r="DH64" s="131"/>
      <c r="DI64" s="131"/>
      <c r="DJ64" s="131"/>
      <c r="DK64" s="131"/>
      <c r="DL64" s="131"/>
      <c r="DM64" s="131"/>
      <c r="DN64" s="131"/>
      <c r="DO64" s="131"/>
      <c r="DP64" s="131"/>
      <c r="DQ64" s="131"/>
      <c r="DR64" s="130"/>
      <c r="DS64" s="131"/>
      <c r="DT64" s="131"/>
      <c r="DU64" s="131"/>
      <c r="DV64" s="131"/>
      <c r="DW64" s="131"/>
      <c r="DX64" s="131"/>
      <c r="DY64" s="131"/>
      <c r="DZ64" s="131"/>
      <c r="EA64" s="131"/>
      <c r="EB64" s="131"/>
      <c r="EC64" s="131"/>
      <c r="ED64" s="131"/>
      <c r="EE64" s="130"/>
      <c r="EF64" s="131"/>
      <c r="EG64" s="131"/>
      <c r="EH64" s="131"/>
      <c r="EI64" s="131"/>
      <c r="EJ64" s="131"/>
      <c r="EK64" s="131"/>
      <c r="EL64" s="131"/>
      <c r="EM64" s="131"/>
      <c r="EN64" s="131"/>
      <c r="EO64" s="131"/>
      <c r="EP64" s="130"/>
      <c r="EQ64" s="131"/>
      <c r="ER64" s="131"/>
      <c r="ES64" s="131"/>
      <c r="ET64" s="131"/>
      <c r="EU64" s="131"/>
      <c r="EV64" s="131"/>
      <c r="EW64" s="131"/>
      <c r="EX64" s="131"/>
      <c r="EY64" s="131"/>
      <c r="EZ64" s="131"/>
      <c r="FA64" s="131"/>
      <c r="FB64" s="131"/>
      <c r="FC64" s="130"/>
      <c r="FD64" s="131"/>
      <c r="FE64" s="131"/>
      <c r="FF64" s="131"/>
      <c r="FG64" s="131"/>
      <c r="FH64" s="131"/>
      <c r="FI64" s="131"/>
      <c r="FJ64" s="131"/>
      <c r="FK64" s="131"/>
      <c r="FL64" s="131"/>
      <c r="FM64" s="131"/>
      <c r="FN64" s="130"/>
      <c r="FO64" s="131"/>
      <c r="FP64" s="131"/>
      <c r="FQ64" s="131"/>
      <c r="FR64" s="131"/>
      <c r="FS64" s="131"/>
      <c r="FT64" s="131"/>
      <c r="FU64" s="131"/>
      <c r="FV64" s="131"/>
      <c r="FW64" s="131"/>
      <c r="FX64" s="131"/>
      <c r="JU64" s="2"/>
    </row>
    <row r="65" spans="1:287" ht="14.4" x14ac:dyDescent="0.3">
      <c r="BV65" s="130"/>
      <c r="BW65" s="131"/>
      <c r="BX65" s="131"/>
      <c r="BY65" s="131"/>
      <c r="BZ65" s="131"/>
      <c r="CA65" s="131"/>
      <c r="CB65" s="131"/>
      <c r="CC65" s="131"/>
      <c r="CD65" s="131"/>
      <c r="CE65" s="131"/>
      <c r="CF65" s="131"/>
      <c r="CG65" s="130"/>
      <c r="CH65" s="131"/>
      <c r="CI65" s="131"/>
      <c r="CJ65" s="131"/>
      <c r="CK65" s="131"/>
      <c r="CL65" s="131"/>
      <c r="CM65" s="131"/>
      <c r="CN65" s="131"/>
      <c r="CO65" s="131"/>
      <c r="CP65" s="131"/>
      <c r="CQ65" s="131"/>
      <c r="CR65" s="130"/>
      <c r="CS65" s="131"/>
      <c r="CT65" s="131"/>
      <c r="CU65" s="131"/>
      <c r="CV65" s="131"/>
      <c r="CW65" s="131"/>
      <c r="CX65" s="131"/>
      <c r="CY65" s="131"/>
      <c r="CZ65" s="131"/>
      <c r="DA65" s="131"/>
      <c r="DB65" s="131"/>
      <c r="DC65" s="131"/>
      <c r="DD65" s="131"/>
      <c r="DE65" s="130"/>
      <c r="DF65" s="131"/>
      <c r="DG65" s="131"/>
      <c r="DH65" s="131"/>
      <c r="DI65" s="131"/>
      <c r="DJ65" s="131"/>
      <c r="DK65" s="131"/>
      <c r="DL65" s="131"/>
      <c r="DM65" s="131"/>
      <c r="DN65" s="131"/>
      <c r="DO65" s="131"/>
      <c r="DP65" s="131"/>
      <c r="DQ65" s="131"/>
      <c r="DR65" s="130"/>
      <c r="DS65" s="131"/>
      <c r="DT65" s="131"/>
      <c r="DU65" s="131"/>
      <c r="DV65" s="131"/>
      <c r="DW65" s="131"/>
      <c r="DX65" s="131"/>
      <c r="DY65" s="131"/>
      <c r="DZ65" s="131"/>
      <c r="EA65" s="131"/>
      <c r="EB65" s="131"/>
      <c r="EC65" s="131"/>
      <c r="ED65" s="131"/>
      <c r="EE65" s="130"/>
      <c r="EF65" s="131"/>
      <c r="EG65" s="131"/>
      <c r="EH65" s="131"/>
      <c r="EI65" s="131"/>
      <c r="EJ65" s="131"/>
      <c r="EK65" s="131"/>
      <c r="EL65" s="131"/>
      <c r="EM65" s="131"/>
      <c r="EN65" s="131"/>
      <c r="EO65" s="131"/>
      <c r="EP65" s="130"/>
      <c r="EQ65" s="131"/>
      <c r="ER65" s="131"/>
      <c r="ES65" s="131"/>
      <c r="ET65" s="131"/>
      <c r="EU65" s="131"/>
      <c r="EV65" s="131"/>
      <c r="EW65" s="131"/>
      <c r="EX65" s="131"/>
      <c r="EY65" s="131"/>
      <c r="EZ65" s="131"/>
      <c r="FA65" s="131"/>
      <c r="FB65" s="131"/>
      <c r="FC65" s="130"/>
      <c r="FD65" s="131"/>
      <c r="FE65" s="131"/>
      <c r="FF65" s="131"/>
      <c r="FG65" s="131"/>
      <c r="FH65" s="131"/>
      <c r="FI65" s="131"/>
      <c r="FJ65" s="131"/>
      <c r="FK65" s="131"/>
      <c r="FL65" s="131"/>
      <c r="FM65" s="131"/>
      <c r="FN65" s="130"/>
      <c r="FO65" s="131"/>
      <c r="FP65" s="131"/>
      <c r="FQ65" s="131"/>
      <c r="FR65" s="131"/>
      <c r="FS65" s="131"/>
      <c r="FT65" s="131"/>
      <c r="FU65" s="131"/>
      <c r="FV65" s="131"/>
      <c r="FW65" s="131"/>
      <c r="FX65" s="131"/>
    </row>
    <row r="66" spans="1:287" ht="14.4" x14ac:dyDescent="0.3">
      <c r="B66" s="2"/>
      <c r="AK66" s="2"/>
      <c r="BV66" s="130"/>
      <c r="BW66" s="131"/>
      <c r="BX66" s="131"/>
      <c r="BY66" s="131"/>
      <c r="BZ66" s="131"/>
      <c r="CA66" s="131"/>
      <c r="CB66" s="131"/>
      <c r="CC66" s="131"/>
      <c r="CD66" s="131"/>
      <c r="CE66" s="131"/>
      <c r="CF66" s="131"/>
      <c r="CG66" s="130"/>
      <c r="CH66" s="131"/>
      <c r="CI66" s="131"/>
      <c r="CJ66" s="131"/>
      <c r="CK66" s="131"/>
      <c r="CL66" s="131"/>
      <c r="CM66" s="131"/>
      <c r="CN66" s="131"/>
      <c r="CO66" s="131"/>
      <c r="CP66" s="131"/>
      <c r="CQ66" s="131"/>
      <c r="CR66" s="130"/>
      <c r="CS66" s="131"/>
      <c r="CT66" s="131"/>
      <c r="CU66" s="131"/>
      <c r="CV66" s="131"/>
      <c r="CW66" s="131"/>
      <c r="CX66" s="131"/>
      <c r="CY66" s="131"/>
      <c r="CZ66" s="131"/>
      <c r="DA66" s="131"/>
      <c r="DB66" s="131"/>
      <c r="DC66" s="131"/>
      <c r="DD66" s="131"/>
      <c r="DE66" s="130"/>
      <c r="DF66" s="131"/>
      <c r="DG66" s="131"/>
      <c r="DH66" s="131"/>
      <c r="DI66" s="131"/>
      <c r="DJ66" s="131"/>
      <c r="DK66" s="131"/>
      <c r="DL66" s="131"/>
      <c r="DM66" s="131"/>
      <c r="DN66" s="131"/>
      <c r="DO66" s="131"/>
      <c r="DP66" s="131"/>
      <c r="DQ66" s="131"/>
      <c r="DR66" s="130"/>
      <c r="DS66" s="131"/>
      <c r="DT66" s="131"/>
      <c r="DU66" s="131"/>
      <c r="DV66" s="131"/>
      <c r="DW66" s="131"/>
      <c r="DX66" s="131"/>
      <c r="DY66" s="131"/>
      <c r="DZ66" s="131"/>
      <c r="EA66" s="131"/>
      <c r="EB66" s="131"/>
      <c r="EC66" s="131"/>
      <c r="ED66" s="131"/>
      <c r="EE66" s="130"/>
      <c r="EF66" s="131"/>
      <c r="EG66" s="131"/>
      <c r="EH66" s="131"/>
      <c r="EI66" s="131"/>
      <c r="EJ66" s="131"/>
      <c r="EK66" s="131"/>
      <c r="EL66" s="131"/>
      <c r="EM66" s="131"/>
      <c r="EN66" s="131"/>
      <c r="EO66" s="131"/>
      <c r="EP66" s="130"/>
      <c r="EQ66" s="131"/>
      <c r="ER66" s="131"/>
      <c r="ES66" s="131"/>
      <c r="ET66" s="131"/>
      <c r="EU66" s="131"/>
      <c r="EV66" s="131"/>
      <c r="EW66" s="131"/>
      <c r="EX66" s="131"/>
      <c r="EY66" s="131"/>
      <c r="EZ66" s="131"/>
      <c r="FA66" s="131"/>
      <c r="FB66" s="131"/>
      <c r="FC66" s="130"/>
      <c r="FD66" s="131"/>
      <c r="FE66" s="131"/>
      <c r="FF66" s="131"/>
      <c r="FG66" s="131"/>
      <c r="FH66" s="131"/>
      <c r="FI66" s="131"/>
      <c r="FJ66" s="131"/>
      <c r="FK66" s="131"/>
      <c r="FL66" s="131"/>
      <c r="FM66" s="131"/>
      <c r="FN66" s="130"/>
      <c r="FO66" s="131"/>
      <c r="FP66" s="131"/>
      <c r="FQ66" s="131"/>
      <c r="FR66" s="131"/>
      <c r="FS66" s="131"/>
      <c r="FT66" s="131"/>
      <c r="FU66" s="131"/>
      <c r="FV66" s="131"/>
      <c r="FW66" s="131"/>
      <c r="FX66" s="131"/>
    </row>
    <row r="67" spans="1:287" ht="14.4" x14ac:dyDescent="0.3">
      <c r="BV67" s="130"/>
      <c r="BW67" s="131"/>
      <c r="BX67" s="131"/>
      <c r="BY67" s="131"/>
      <c r="BZ67" s="131"/>
      <c r="CA67" s="131"/>
      <c r="CB67" s="131"/>
      <c r="CC67" s="131"/>
      <c r="CD67" s="131"/>
      <c r="CE67" s="131"/>
      <c r="CF67" s="131"/>
      <c r="CG67" s="130"/>
      <c r="CH67" s="131"/>
      <c r="CI67" s="131"/>
      <c r="CJ67" s="131"/>
      <c r="CK67" s="131"/>
      <c r="CL67" s="131"/>
      <c r="CM67" s="131"/>
      <c r="CN67" s="131"/>
      <c r="CO67" s="131"/>
      <c r="CP67" s="131"/>
      <c r="CQ67" s="131"/>
      <c r="CR67" s="130"/>
      <c r="CS67" s="131"/>
      <c r="CT67" s="131"/>
      <c r="CU67" s="131"/>
      <c r="CV67" s="131"/>
      <c r="CW67" s="131"/>
      <c r="CX67" s="131"/>
      <c r="CY67" s="131"/>
      <c r="CZ67" s="131"/>
      <c r="DA67" s="131"/>
      <c r="DB67" s="131"/>
      <c r="DC67" s="131"/>
      <c r="DD67" s="131"/>
      <c r="DE67" s="130"/>
      <c r="DF67" s="131"/>
      <c r="DG67" s="131"/>
      <c r="DH67" s="131"/>
      <c r="DI67" s="131"/>
      <c r="DJ67" s="131"/>
      <c r="DK67" s="131"/>
      <c r="DL67" s="131"/>
      <c r="DM67" s="131"/>
      <c r="DN67" s="131"/>
      <c r="DO67" s="131"/>
      <c r="DP67" s="131"/>
      <c r="DQ67" s="131"/>
      <c r="DR67" s="130"/>
      <c r="DS67" s="131"/>
      <c r="DT67" s="131"/>
      <c r="DU67" s="131"/>
      <c r="DV67" s="131"/>
      <c r="DW67" s="131"/>
      <c r="DX67" s="131"/>
      <c r="DY67" s="131"/>
      <c r="DZ67" s="131"/>
      <c r="EA67" s="131"/>
      <c r="EB67" s="131"/>
      <c r="EC67" s="131"/>
      <c r="ED67" s="131"/>
      <c r="EE67" s="130"/>
      <c r="EF67" s="131"/>
      <c r="EG67" s="131"/>
      <c r="EH67" s="131"/>
      <c r="EI67" s="131"/>
      <c r="EJ67" s="131"/>
      <c r="EK67" s="131"/>
      <c r="EL67" s="131"/>
      <c r="EM67" s="131"/>
      <c r="EN67" s="131"/>
      <c r="EO67" s="131"/>
      <c r="EP67" s="130"/>
      <c r="EQ67" s="131"/>
      <c r="ER67" s="131"/>
      <c r="ES67" s="131"/>
      <c r="ET67" s="131"/>
      <c r="EU67" s="131"/>
      <c r="EV67" s="131"/>
      <c r="EW67" s="131"/>
      <c r="EX67" s="131"/>
      <c r="EY67" s="131"/>
      <c r="EZ67" s="131"/>
      <c r="FA67" s="131"/>
      <c r="FB67" s="131"/>
      <c r="FC67" s="130"/>
      <c r="FD67" s="131"/>
      <c r="FE67" s="131"/>
      <c r="FF67" s="131"/>
      <c r="FG67" s="131"/>
      <c r="FH67" s="131"/>
      <c r="FI67" s="131"/>
      <c r="FJ67" s="131"/>
      <c r="FK67" s="131"/>
      <c r="FL67" s="131"/>
      <c r="FM67" s="131"/>
      <c r="FN67" s="130"/>
      <c r="FO67" s="131"/>
      <c r="FP67" s="131"/>
      <c r="FQ67" s="131"/>
      <c r="FR67" s="131"/>
      <c r="FS67" s="131"/>
      <c r="FT67" s="131"/>
      <c r="FU67" s="131"/>
      <c r="FV67" s="131"/>
      <c r="FW67" s="131"/>
      <c r="FX67" s="131"/>
    </row>
    <row r="68" spans="1:287" ht="14.4" x14ac:dyDescent="0.3">
      <c r="BV68" s="130"/>
      <c r="BW68" s="131"/>
      <c r="BX68" s="131"/>
      <c r="BY68" s="131"/>
      <c r="BZ68" s="131"/>
      <c r="CA68" s="131"/>
      <c r="CB68" s="131"/>
      <c r="CC68" s="131"/>
      <c r="CD68" s="131"/>
      <c r="CE68" s="131"/>
      <c r="CF68" s="131"/>
      <c r="CG68" s="130"/>
      <c r="CH68" s="131"/>
      <c r="CI68" s="131"/>
      <c r="CJ68" s="131"/>
      <c r="CK68" s="131"/>
      <c r="CL68" s="131"/>
      <c r="CM68" s="131"/>
      <c r="CN68" s="131"/>
      <c r="CO68" s="131"/>
      <c r="CP68" s="131"/>
      <c r="CQ68" s="131"/>
      <c r="CR68" s="130"/>
      <c r="CS68" s="131"/>
      <c r="CT68" s="131"/>
      <c r="CU68" s="131"/>
      <c r="CV68" s="131"/>
      <c r="CW68" s="131"/>
      <c r="CX68" s="131"/>
      <c r="CY68" s="131"/>
      <c r="CZ68" s="131"/>
      <c r="DA68" s="131"/>
      <c r="DB68" s="131"/>
      <c r="DC68" s="131"/>
      <c r="DD68" s="131"/>
      <c r="DE68" s="130"/>
      <c r="DF68" s="131"/>
      <c r="DG68" s="131"/>
      <c r="DH68" s="131"/>
      <c r="DI68" s="131"/>
      <c r="DJ68" s="131"/>
      <c r="DK68" s="131"/>
      <c r="DL68" s="131"/>
      <c r="DM68" s="131"/>
      <c r="DN68" s="131"/>
      <c r="DO68" s="131"/>
      <c r="DP68" s="131"/>
      <c r="DQ68" s="131"/>
      <c r="DR68" s="130"/>
      <c r="DS68" s="131"/>
      <c r="DT68" s="131"/>
      <c r="DU68" s="131"/>
      <c r="DV68" s="131"/>
      <c r="DW68" s="131"/>
      <c r="DX68" s="131"/>
      <c r="DY68" s="131"/>
      <c r="DZ68" s="131"/>
      <c r="EA68" s="131"/>
      <c r="EB68" s="131"/>
      <c r="EC68" s="131"/>
      <c r="ED68" s="131"/>
      <c r="EE68" s="130"/>
      <c r="EF68" s="131"/>
      <c r="EG68" s="131"/>
      <c r="EH68" s="131"/>
      <c r="EI68" s="131"/>
      <c r="EJ68" s="131"/>
      <c r="EK68" s="131"/>
      <c r="EL68" s="131"/>
      <c r="EM68" s="131"/>
      <c r="EN68" s="131"/>
      <c r="EO68" s="131"/>
      <c r="EP68" s="130"/>
      <c r="EQ68" s="131"/>
      <c r="ER68" s="131"/>
      <c r="ES68" s="131"/>
      <c r="ET68" s="131"/>
      <c r="EU68" s="131"/>
      <c r="EV68" s="131"/>
      <c r="EW68" s="131"/>
      <c r="EX68" s="131"/>
      <c r="EY68" s="131"/>
      <c r="EZ68" s="131"/>
      <c r="FA68" s="131"/>
      <c r="FB68" s="131"/>
      <c r="FC68" s="130"/>
      <c r="FD68" s="131"/>
      <c r="FE68" s="131"/>
      <c r="FF68" s="131"/>
      <c r="FG68" s="131"/>
      <c r="FH68" s="131"/>
      <c r="FI68" s="131"/>
      <c r="FJ68" s="131"/>
      <c r="FK68" s="131"/>
      <c r="FL68" s="131"/>
      <c r="FM68" s="131"/>
      <c r="FN68" s="130"/>
      <c r="FO68" s="131"/>
      <c r="FP68" s="131"/>
      <c r="FQ68" s="131"/>
      <c r="FR68" s="131"/>
      <c r="FS68" s="131"/>
      <c r="FT68" s="131"/>
      <c r="FU68" s="131"/>
      <c r="FV68" s="131"/>
      <c r="FW68" s="131"/>
      <c r="FX68" s="131"/>
      <c r="FY68" s="57"/>
    </row>
    <row r="69" spans="1:287" ht="14.4" x14ac:dyDescent="0.3">
      <c r="BV69" s="130"/>
      <c r="BW69" s="131"/>
      <c r="BX69" s="131"/>
      <c r="BY69" s="131"/>
      <c r="BZ69" s="131"/>
      <c r="CA69" s="131"/>
      <c r="CB69" s="131"/>
      <c r="CC69" s="131"/>
      <c r="CD69" s="131"/>
      <c r="CE69" s="131"/>
      <c r="CF69" s="131"/>
      <c r="CG69" s="130"/>
      <c r="CH69" s="131"/>
      <c r="CI69" s="131"/>
      <c r="CJ69" s="131"/>
      <c r="CK69" s="131"/>
      <c r="CL69" s="131"/>
      <c r="CM69" s="131"/>
      <c r="CN69" s="131"/>
      <c r="CO69" s="131"/>
      <c r="CP69" s="131"/>
      <c r="CQ69" s="131"/>
      <c r="CR69" s="130"/>
      <c r="CS69" s="131"/>
      <c r="CT69" s="131"/>
      <c r="CU69" s="131"/>
      <c r="CV69" s="131"/>
      <c r="CW69" s="131"/>
      <c r="CX69" s="131"/>
      <c r="CY69" s="131"/>
      <c r="CZ69" s="131"/>
      <c r="DA69" s="131"/>
      <c r="DB69" s="131"/>
      <c r="DC69" s="131"/>
      <c r="DD69" s="131"/>
      <c r="DE69" s="130"/>
      <c r="DF69" s="131"/>
      <c r="DG69" s="131"/>
      <c r="DH69" s="131"/>
      <c r="DI69" s="131"/>
      <c r="DJ69" s="131"/>
      <c r="DK69" s="131"/>
      <c r="DL69" s="131"/>
      <c r="DM69" s="131"/>
      <c r="DN69" s="131"/>
      <c r="DO69" s="131"/>
      <c r="DP69" s="131"/>
      <c r="DQ69" s="131"/>
      <c r="DR69" s="130"/>
      <c r="DS69" s="131"/>
      <c r="DT69" s="131"/>
      <c r="DU69" s="131"/>
      <c r="DV69" s="131"/>
      <c r="DW69" s="131"/>
      <c r="DX69" s="131"/>
      <c r="DY69" s="131"/>
      <c r="DZ69" s="131"/>
      <c r="EA69" s="131"/>
      <c r="EB69" s="131"/>
      <c r="EC69" s="131"/>
      <c r="ED69" s="131"/>
      <c r="EE69" s="130"/>
      <c r="EF69" s="131"/>
      <c r="EG69" s="131"/>
      <c r="EH69" s="131"/>
      <c r="EI69" s="131"/>
      <c r="EJ69" s="131"/>
      <c r="EK69" s="131"/>
      <c r="EL69" s="131"/>
      <c r="EM69" s="131"/>
      <c r="EN69" s="131"/>
      <c r="EO69" s="131"/>
      <c r="EP69" s="130"/>
      <c r="EQ69" s="131"/>
      <c r="ER69" s="131"/>
      <c r="ES69" s="131"/>
      <c r="ET69" s="131"/>
      <c r="EU69" s="131"/>
      <c r="EV69" s="131"/>
      <c r="EW69" s="131"/>
      <c r="EX69" s="131"/>
      <c r="EY69" s="131"/>
      <c r="EZ69" s="131"/>
      <c r="FA69" s="131"/>
      <c r="FB69" s="131"/>
      <c r="FC69" s="130"/>
      <c r="FD69" s="131"/>
      <c r="FE69" s="131"/>
      <c r="FF69" s="131"/>
      <c r="FG69" s="131"/>
      <c r="FH69" s="131"/>
      <c r="FI69" s="131"/>
      <c r="FJ69" s="131"/>
      <c r="FK69" s="131"/>
      <c r="FL69" s="131"/>
      <c r="FM69" s="131"/>
      <c r="FN69" s="130"/>
      <c r="FO69" s="131"/>
      <c r="FP69" s="131"/>
      <c r="FQ69" s="131"/>
      <c r="FR69" s="131"/>
      <c r="FS69" s="131"/>
      <c r="FT69" s="131"/>
      <c r="FU69" s="131"/>
      <c r="FV69" s="131"/>
      <c r="FW69" s="131"/>
      <c r="FX69" s="131"/>
      <c r="HU69" s="2"/>
      <c r="JL69" s="2"/>
      <c r="JN69" s="2"/>
    </row>
    <row r="70" spans="1:287" ht="14.4" x14ac:dyDescent="0.3">
      <c r="AK70" s="2"/>
      <c r="BV70" s="130"/>
      <c r="BW70" s="131"/>
      <c r="BX70" s="131"/>
      <c r="BY70" s="131"/>
      <c r="BZ70" s="131"/>
      <c r="CA70" s="131"/>
      <c r="CB70" s="131"/>
      <c r="CC70" s="131"/>
      <c r="CD70" s="131"/>
      <c r="CE70" s="131"/>
      <c r="CF70" s="131"/>
      <c r="CG70" s="130"/>
      <c r="CH70" s="131"/>
      <c r="CI70" s="131"/>
      <c r="CJ70" s="131"/>
      <c r="CK70" s="131"/>
      <c r="CL70" s="131"/>
      <c r="CM70" s="131"/>
      <c r="CN70" s="131"/>
      <c r="CO70" s="131"/>
      <c r="CP70" s="131"/>
      <c r="CQ70" s="131"/>
      <c r="CR70" s="130"/>
      <c r="CS70" s="131"/>
      <c r="CT70" s="131"/>
      <c r="CU70" s="131"/>
      <c r="CV70" s="131"/>
      <c r="CW70" s="131"/>
      <c r="CX70" s="131"/>
      <c r="CY70" s="131"/>
      <c r="CZ70" s="131"/>
      <c r="DA70" s="131"/>
      <c r="DB70" s="131"/>
      <c r="DC70" s="131"/>
      <c r="DD70" s="131"/>
      <c r="DE70" s="130"/>
      <c r="DF70" s="131"/>
      <c r="DG70" s="131"/>
      <c r="DH70" s="131"/>
      <c r="DI70" s="131"/>
      <c r="DJ70" s="131"/>
      <c r="DK70" s="131"/>
      <c r="DL70" s="131"/>
      <c r="DM70" s="131"/>
      <c r="DN70" s="131"/>
      <c r="DO70" s="131"/>
      <c r="DP70" s="131"/>
      <c r="DQ70" s="131"/>
      <c r="DR70" s="130"/>
      <c r="DS70" s="131"/>
      <c r="DT70" s="131"/>
      <c r="DU70" s="131"/>
      <c r="DV70" s="131"/>
      <c r="DW70" s="131"/>
      <c r="DX70" s="131"/>
      <c r="DY70" s="131"/>
      <c r="DZ70" s="131"/>
      <c r="EA70" s="131"/>
      <c r="EB70" s="131"/>
      <c r="EC70" s="131"/>
      <c r="ED70" s="131"/>
      <c r="EE70" s="130"/>
      <c r="EF70" s="131"/>
      <c r="EG70" s="131"/>
      <c r="EH70" s="131"/>
      <c r="EI70" s="131"/>
      <c r="EJ70" s="131"/>
      <c r="EK70" s="131"/>
      <c r="EL70" s="131"/>
      <c r="EM70" s="131"/>
      <c r="EN70" s="131"/>
      <c r="EO70" s="131"/>
      <c r="EP70" s="130"/>
      <c r="EQ70" s="131"/>
      <c r="ER70" s="131"/>
      <c r="ES70" s="131"/>
      <c r="ET70" s="131"/>
      <c r="EU70" s="131"/>
      <c r="EV70" s="131"/>
      <c r="EW70" s="131"/>
      <c r="EX70" s="131"/>
      <c r="EY70" s="131"/>
      <c r="EZ70" s="131"/>
      <c r="FA70" s="131"/>
      <c r="FB70" s="131"/>
      <c r="FC70" s="130"/>
      <c r="FD70" s="131"/>
      <c r="FE70" s="131"/>
      <c r="FF70" s="131"/>
      <c r="FG70" s="131"/>
      <c r="FH70" s="131"/>
      <c r="FI70" s="131"/>
      <c r="FJ70" s="131"/>
      <c r="FK70" s="131"/>
      <c r="FL70" s="131"/>
      <c r="FM70" s="131"/>
      <c r="FN70" s="130"/>
      <c r="FO70" s="131"/>
      <c r="FP70" s="131"/>
      <c r="FQ70" s="131"/>
      <c r="FR70" s="131"/>
      <c r="FS70" s="131"/>
      <c r="FT70" s="131"/>
      <c r="FU70" s="131"/>
      <c r="FV70" s="131"/>
      <c r="FW70" s="131"/>
      <c r="FX70" s="131"/>
      <c r="HG70" s="2"/>
    </row>
    <row r="71" spans="1:287" ht="14.4" x14ac:dyDescent="0.3">
      <c r="BV71" s="130"/>
      <c r="BW71" s="131"/>
      <c r="BX71" s="131"/>
      <c r="BY71" s="131"/>
      <c r="BZ71" s="131"/>
      <c r="CA71" s="131"/>
      <c r="CB71" s="131"/>
      <c r="CC71" s="131"/>
      <c r="CD71" s="131"/>
      <c r="CE71" s="131"/>
      <c r="CF71" s="131"/>
      <c r="CG71" s="130"/>
      <c r="CH71" s="131"/>
      <c r="CI71" s="131"/>
      <c r="CJ71" s="131"/>
      <c r="CK71" s="131"/>
      <c r="CL71" s="131"/>
      <c r="CM71" s="131"/>
      <c r="CN71" s="131"/>
      <c r="CO71" s="131"/>
      <c r="CP71" s="131"/>
      <c r="CQ71" s="131"/>
      <c r="CR71" s="130"/>
      <c r="CS71" s="131"/>
      <c r="CT71" s="131"/>
      <c r="CU71" s="131"/>
      <c r="CV71" s="131"/>
      <c r="CW71" s="131"/>
      <c r="CX71" s="131"/>
      <c r="CY71" s="131"/>
      <c r="CZ71" s="131"/>
      <c r="DA71" s="131"/>
      <c r="DB71" s="131"/>
      <c r="DC71" s="131"/>
      <c r="DD71" s="131"/>
      <c r="DE71" s="130"/>
      <c r="DF71" s="131"/>
      <c r="DG71" s="131"/>
      <c r="DH71" s="131"/>
      <c r="DI71" s="131"/>
      <c r="DJ71" s="131"/>
      <c r="DK71" s="131"/>
      <c r="DL71" s="131"/>
      <c r="DM71" s="131"/>
      <c r="DN71" s="131"/>
      <c r="DO71" s="131"/>
      <c r="DP71" s="131"/>
      <c r="DQ71" s="131"/>
      <c r="DR71" s="130"/>
      <c r="DS71" s="131"/>
      <c r="DT71" s="131"/>
      <c r="DU71" s="131"/>
      <c r="DV71" s="131"/>
      <c r="DW71" s="131"/>
      <c r="DX71" s="131"/>
      <c r="DY71" s="131"/>
      <c r="DZ71" s="131"/>
      <c r="EA71" s="131"/>
      <c r="EB71" s="131"/>
      <c r="EC71" s="131"/>
      <c r="ED71" s="131"/>
      <c r="EE71" s="130"/>
      <c r="EF71" s="131"/>
      <c r="EG71" s="131"/>
      <c r="EH71" s="131"/>
      <c r="EI71" s="131"/>
      <c r="EJ71" s="131"/>
      <c r="EK71" s="131"/>
      <c r="EL71" s="131"/>
      <c r="EM71" s="131"/>
      <c r="EN71" s="131"/>
      <c r="EO71" s="131"/>
      <c r="EP71" s="130"/>
      <c r="EQ71" s="131"/>
      <c r="ER71" s="131"/>
      <c r="ES71" s="131"/>
      <c r="ET71" s="131"/>
      <c r="EU71" s="131"/>
      <c r="EV71" s="131"/>
      <c r="EW71" s="131"/>
      <c r="EX71" s="131"/>
      <c r="EY71" s="131"/>
      <c r="EZ71" s="131"/>
      <c r="FA71" s="131"/>
      <c r="FB71" s="131"/>
      <c r="FC71" s="130"/>
      <c r="FD71" s="131"/>
      <c r="FE71" s="131"/>
      <c r="FF71" s="131"/>
      <c r="FG71" s="131"/>
      <c r="FH71" s="131"/>
      <c r="FI71" s="131"/>
      <c r="FJ71" s="131"/>
      <c r="FK71" s="131"/>
      <c r="FL71" s="131"/>
      <c r="FM71" s="131"/>
      <c r="FN71" s="130"/>
      <c r="FO71" s="131"/>
      <c r="FP71" s="131"/>
      <c r="FQ71" s="131"/>
      <c r="FR71" s="131"/>
      <c r="FS71" s="131"/>
      <c r="FT71" s="131"/>
      <c r="FU71" s="131"/>
      <c r="FV71" s="131"/>
      <c r="FW71" s="131"/>
      <c r="FX71" s="131"/>
    </row>
    <row r="72" spans="1:287" s="95" customFormat="1" ht="28.95" customHeight="1" x14ac:dyDescent="0.3">
      <c r="A72" s="211" t="s">
        <v>183</v>
      </c>
      <c r="B72" s="211"/>
      <c r="C72" s="211"/>
      <c r="D72" s="211"/>
      <c r="E72" s="211"/>
      <c r="F72" s="211"/>
      <c r="G72" s="211"/>
      <c r="H72" s="211"/>
      <c r="I72" s="211"/>
      <c r="J72" s="211"/>
      <c r="K72" s="211"/>
      <c r="L72" s="211"/>
      <c r="M72" s="211"/>
      <c r="N72" s="212"/>
      <c r="O72" s="210" t="s">
        <v>183</v>
      </c>
      <c r="P72" s="211"/>
      <c r="Q72" s="211"/>
      <c r="R72" s="211"/>
      <c r="S72" s="211"/>
      <c r="T72" s="211"/>
      <c r="U72" s="211"/>
      <c r="V72" s="211"/>
      <c r="W72" s="211"/>
      <c r="X72" s="211"/>
      <c r="Y72" s="211"/>
      <c r="Z72" s="211"/>
      <c r="AA72" s="211"/>
      <c r="AB72" s="211"/>
      <c r="AC72" s="211"/>
      <c r="AD72" s="213"/>
      <c r="AE72" s="214" t="s">
        <v>183</v>
      </c>
      <c r="AF72" s="211"/>
      <c r="AG72" s="211"/>
      <c r="AH72" s="211"/>
      <c r="AI72" s="211"/>
      <c r="AJ72" s="211"/>
      <c r="AK72" s="211"/>
      <c r="AL72" s="211"/>
      <c r="AM72" s="211"/>
      <c r="AN72" s="211"/>
      <c r="AO72" s="211"/>
      <c r="AP72" s="211"/>
      <c r="AQ72" s="211"/>
      <c r="AR72" s="211"/>
      <c r="AS72" s="214" t="s">
        <v>183</v>
      </c>
      <c r="AT72" s="211"/>
      <c r="AU72" s="211"/>
      <c r="AV72" s="211"/>
      <c r="AW72" s="211"/>
      <c r="AX72" s="211"/>
      <c r="AY72" s="211"/>
      <c r="AZ72" s="211"/>
      <c r="BA72" s="211"/>
      <c r="BB72" s="211"/>
      <c r="BC72" s="211"/>
      <c r="BD72" s="211"/>
      <c r="BE72" s="211"/>
      <c r="BF72" s="211"/>
      <c r="BG72" s="210" t="s">
        <v>183</v>
      </c>
      <c r="BH72" s="211"/>
      <c r="BI72" s="211"/>
      <c r="BJ72" s="211"/>
      <c r="BK72" s="211"/>
      <c r="BL72" s="211"/>
      <c r="BM72" s="211"/>
      <c r="BN72" s="211"/>
      <c r="BO72" s="211"/>
      <c r="BP72" s="211"/>
      <c r="BQ72" s="211"/>
      <c r="BR72" s="211"/>
      <c r="BS72" s="211"/>
      <c r="BT72" s="211"/>
      <c r="BU72" s="212"/>
      <c r="BV72" s="210" t="s">
        <v>183</v>
      </c>
      <c r="BW72" s="211"/>
      <c r="BX72" s="211"/>
      <c r="BY72" s="211"/>
      <c r="BZ72" s="211"/>
      <c r="CA72" s="211"/>
      <c r="CB72" s="211"/>
      <c r="CC72" s="211"/>
      <c r="CD72" s="211"/>
      <c r="CE72" s="211"/>
      <c r="CF72" s="212"/>
      <c r="CG72" s="210" t="s">
        <v>183</v>
      </c>
      <c r="CH72" s="211"/>
      <c r="CI72" s="211"/>
      <c r="CJ72" s="211"/>
      <c r="CK72" s="211"/>
      <c r="CL72" s="211"/>
      <c r="CM72" s="211"/>
      <c r="CN72" s="211"/>
      <c r="CO72" s="211"/>
      <c r="CP72" s="211"/>
      <c r="CQ72" s="212"/>
      <c r="CR72" s="210" t="s">
        <v>183</v>
      </c>
      <c r="CS72" s="211"/>
      <c r="CT72" s="211"/>
      <c r="CU72" s="211"/>
      <c r="CV72" s="211"/>
      <c r="CW72" s="211"/>
      <c r="CX72" s="211"/>
      <c r="CY72" s="211"/>
      <c r="CZ72" s="211"/>
      <c r="DA72" s="211"/>
      <c r="DB72" s="211"/>
      <c r="DC72" s="211"/>
      <c r="DD72" s="212"/>
      <c r="DE72" s="210" t="s">
        <v>183</v>
      </c>
      <c r="DF72" s="211"/>
      <c r="DG72" s="211"/>
      <c r="DH72" s="211"/>
      <c r="DI72" s="211"/>
      <c r="DJ72" s="211"/>
      <c r="DK72" s="211"/>
      <c r="DL72" s="211"/>
      <c r="DM72" s="211"/>
      <c r="DN72" s="211"/>
      <c r="DO72" s="211"/>
      <c r="DP72" s="211"/>
      <c r="DQ72" s="212"/>
      <c r="DR72" s="210" t="s">
        <v>183</v>
      </c>
      <c r="DS72" s="211"/>
      <c r="DT72" s="211"/>
      <c r="DU72" s="211"/>
      <c r="DV72" s="211"/>
      <c r="DW72" s="211"/>
      <c r="DX72" s="211"/>
      <c r="DY72" s="211"/>
      <c r="DZ72" s="211"/>
      <c r="EA72" s="211"/>
      <c r="EB72" s="211"/>
      <c r="EC72" s="211"/>
      <c r="ED72" s="212"/>
      <c r="EE72" s="210" t="s">
        <v>183</v>
      </c>
      <c r="EF72" s="211"/>
      <c r="EG72" s="211"/>
      <c r="EH72" s="211"/>
      <c r="EI72" s="211"/>
      <c r="EJ72" s="211"/>
      <c r="EK72" s="211"/>
      <c r="EL72" s="211"/>
      <c r="EM72" s="211"/>
      <c r="EN72" s="211"/>
      <c r="EO72" s="211"/>
      <c r="EP72" s="210" t="s">
        <v>183</v>
      </c>
      <c r="EQ72" s="211"/>
      <c r="ER72" s="211"/>
      <c r="ES72" s="211"/>
      <c r="ET72" s="211"/>
      <c r="EU72" s="211"/>
      <c r="EV72" s="211"/>
      <c r="EW72" s="211"/>
      <c r="EX72" s="211"/>
      <c r="EY72" s="211"/>
      <c r="EZ72" s="211"/>
      <c r="FA72" s="211"/>
      <c r="FB72" s="212"/>
      <c r="FC72" s="210" t="s">
        <v>183</v>
      </c>
      <c r="FD72" s="211"/>
      <c r="FE72" s="211"/>
      <c r="FF72" s="211"/>
      <c r="FG72" s="211"/>
      <c r="FH72" s="211"/>
      <c r="FI72" s="211"/>
      <c r="FJ72" s="211"/>
      <c r="FK72" s="211"/>
      <c r="FL72" s="211"/>
      <c r="FM72" s="212"/>
      <c r="FN72" s="142"/>
      <c r="FO72" s="140"/>
      <c r="FP72" s="140"/>
      <c r="FQ72" s="140"/>
      <c r="FR72" s="140"/>
      <c r="FS72" s="140"/>
      <c r="FT72" s="140"/>
      <c r="FU72" s="140"/>
      <c r="FV72" s="140"/>
      <c r="FW72" s="140"/>
      <c r="FX72" s="140"/>
      <c r="FY72" s="210" t="s">
        <v>183</v>
      </c>
      <c r="FZ72" s="211"/>
      <c r="GA72" s="211"/>
      <c r="GB72" s="211"/>
      <c r="GC72" s="211"/>
      <c r="GD72" s="211"/>
      <c r="GE72" s="211"/>
      <c r="GF72" s="211"/>
      <c r="GG72" s="211"/>
      <c r="GH72" s="211"/>
      <c r="GI72" s="211"/>
      <c r="GJ72" s="211"/>
      <c r="GK72" s="211"/>
      <c r="GL72" s="212"/>
      <c r="GM72" s="210" t="s">
        <v>183</v>
      </c>
      <c r="GN72" s="211"/>
      <c r="GO72" s="211"/>
      <c r="GP72" s="211"/>
      <c r="GQ72" s="211"/>
      <c r="GR72" s="211"/>
      <c r="GS72" s="211"/>
      <c r="GT72" s="211"/>
      <c r="GU72" s="211"/>
      <c r="GV72" s="211"/>
      <c r="GW72" s="211"/>
      <c r="GX72" s="211"/>
      <c r="GY72" s="212"/>
      <c r="GZ72" s="210" t="s">
        <v>183</v>
      </c>
      <c r="HA72" s="211"/>
      <c r="HB72" s="211"/>
      <c r="HC72" s="211"/>
      <c r="HD72" s="211"/>
      <c r="HE72" s="211"/>
      <c r="HF72" s="211"/>
      <c r="HG72" s="211"/>
      <c r="HH72" s="211"/>
      <c r="HI72" s="211"/>
      <c r="HJ72" s="211"/>
      <c r="HK72" s="211"/>
      <c r="HL72" s="211"/>
      <c r="HM72" s="212"/>
      <c r="HN72" s="210" t="s">
        <v>183</v>
      </c>
      <c r="HO72" s="211"/>
      <c r="HP72" s="211"/>
      <c r="HQ72" s="211"/>
      <c r="HR72" s="211"/>
      <c r="HS72" s="211"/>
      <c r="HT72" s="211"/>
      <c r="HU72" s="211"/>
      <c r="HV72" s="211"/>
      <c r="HW72" s="211"/>
      <c r="HX72" s="211"/>
      <c r="HY72" s="211"/>
      <c r="HZ72" s="211"/>
      <c r="IA72" s="211"/>
      <c r="IB72" s="211"/>
      <c r="IC72" s="213"/>
      <c r="ID72" s="210" t="s">
        <v>183</v>
      </c>
      <c r="IE72" s="211"/>
      <c r="IF72" s="211"/>
      <c r="IG72" s="211"/>
      <c r="IH72" s="211"/>
      <c r="II72" s="211"/>
      <c r="IJ72" s="211"/>
      <c r="IK72" s="211"/>
      <c r="IL72" s="211"/>
      <c r="IM72" s="211"/>
      <c r="IN72" s="211"/>
      <c r="IO72" s="211"/>
      <c r="IP72" s="211"/>
      <c r="IQ72" s="211"/>
      <c r="IR72" s="211"/>
      <c r="IS72" s="213"/>
      <c r="IT72" s="214" t="s">
        <v>183</v>
      </c>
      <c r="IU72" s="211"/>
      <c r="IV72" s="211"/>
      <c r="IW72" s="211"/>
      <c r="IX72" s="211"/>
      <c r="IY72" s="211"/>
      <c r="IZ72" s="211"/>
      <c r="JA72" s="211"/>
      <c r="JB72" s="211"/>
      <c r="JC72" s="211"/>
      <c r="JD72" s="211"/>
      <c r="JE72" s="211"/>
      <c r="JF72" s="211"/>
      <c r="JG72" s="211"/>
      <c r="JH72" s="212"/>
      <c r="JI72" s="210" t="s">
        <v>183</v>
      </c>
      <c r="JJ72" s="211"/>
      <c r="JK72" s="211"/>
      <c r="JL72" s="211"/>
      <c r="JM72" s="211"/>
      <c r="JN72" s="211"/>
      <c r="JO72" s="211"/>
      <c r="JP72" s="211"/>
      <c r="JQ72" s="211"/>
      <c r="JR72" s="211"/>
      <c r="JS72" s="211"/>
      <c r="JT72" s="211"/>
      <c r="JU72" s="211"/>
      <c r="JV72" s="211"/>
      <c r="JW72" s="211"/>
      <c r="JX72" s="211"/>
      <c r="JY72" s="211"/>
      <c r="JZ72" s="211"/>
      <c r="KA72" s="112"/>
    </row>
    <row r="73" spans="1:287" ht="14.4" x14ac:dyDescent="0.3"/>
    <row r="74" spans="1:287" ht="14.4" x14ac:dyDescent="0.3">
      <c r="GK74" s="2"/>
      <c r="GN74" s="2"/>
    </row>
    <row r="75" spans="1:287" ht="14.4" x14ac:dyDescent="0.3">
      <c r="JI75" s="132"/>
    </row>
    <row r="76" spans="1:287" ht="14.4" x14ac:dyDescent="0.3">
      <c r="JY76" s="2"/>
    </row>
    <row r="77" spans="1:287" ht="14.4" x14ac:dyDescent="0.3"/>
    <row r="78" spans="1:287" ht="14.4" x14ac:dyDescent="0.3"/>
    <row r="79" spans="1:287" ht="14.4" x14ac:dyDescent="0.3">
      <c r="JI79" s="57"/>
    </row>
    <row r="80" spans="1:287" ht="14.4" x14ac:dyDescent="0.3"/>
    <row r="81" spans="39:263" ht="14.4" x14ac:dyDescent="0.3"/>
    <row r="82" spans="39:263" ht="14.4" x14ac:dyDescent="0.3"/>
    <row r="83" spans="39:263" ht="14.4" x14ac:dyDescent="0.3"/>
    <row r="84" spans="39:263" ht="14.4" x14ac:dyDescent="0.3"/>
    <row r="85" spans="39:263" ht="14.4" x14ac:dyDescent="0.3"/>
    <row r="86" spans="39:263" ht="14.4" x14ac:dyDescent="0.3"/>
    <row r="87" spans="39:263" ht="14.4" x14ac:dyDescent="0.3"/>
    <row r="88" spans="39:263" ht="14.4" x14ac:dyDescent="0.3"/>
    <row r="89" spans="39:263" ht="14.4" x14ac:dyDescent="0.3">
      <c r="AM89" s="2"/>
    </row>
    <row r="90" spans="39:263" ht="14.4" x14ac:dyDescent="0.3">
      <c r="JC90" s="2"/>
    </row>
    <row r="91" spans="39:263" ht="14.4" x14ac:dyDescent="0.3">
      <c r="GG91" s="2"/>
      <c r="GX91" s="2"/>
    </row>
    <row r="92" spans="39:263" ht="14.4" x14ac:dyDescent="0.3"/>
    <row r="93" spans="39:263" ht="14.4" x14ac:dyDescent="0.3">
      <c r="FZ93" s="2"/>
    </row>
    <row r="94" spans="39:263" ht="14.4" x14ac:dyDescent="0.3">
      <c r="FZ94" s="2"/>
    </row>
    <row r="95" spans="39:263" ht="14.4" x14ac:dyDescent="0.3"/>
    <row r="96" spans="39:263" ht="14.4" x14ac:dyDescent="0.3"/>
    <row r="97" spans="41:41" ht="14.4" x14ac:dyDescent="0.3"/>
    <row r="98" spans="41:41" ht="14.4" x14ac:dyDescent="0.3"/>
    <row r="99" spans="41:41" ht="14.4" x14ac:dyDescent="0.3"/>
    <row r="100" spans="41:41" ht="14.4" x14ac:dyDescent="0.3"/>
    <row r="101" spans="41:41" ht="14.4" x14ac:dyDescent="0.3"/>
    <row r="102" spans="41:41" ht="14.4" x14ac:dyDescent="0.3">
      <c r="AO102" s="2"/>
    </row>
    <row r="103" spans="41:41" ht="14.4" x14ac:dyDescent="0.3"/>
    <row r="104" spans="41:41" ht="14.4" x14ac:dyDescent="0.3"/>
    <row r="105" spans="41:41" ht="14.4" x14ac:dyDescent="0.3"/>
    <row r="106" spans="41:41" ht="14.4" x14ac:dyDescent="0.3"/>
    <row r="107" spans="41:41" ht="14.4" x14ac:dyDescent="0.3"/>
    <row r="108" spans="41:41" ht="14.4" x14ac:dyDescent="0.3"/>
    <row r="117" spans="1:300" s="95" customFormat="1" ht="30" customHeight="1" x14ac:dyDescent="0.3">
      <c r="A117" s="205" t="s">
        <v>130</v>
      </c>
      <c r="B117" s="205"/>
      <c r="C117" s="205"/>
      <c r="D117" s="205"/>
      <c r="E117" s="205"/>
      <c r="F117" s="205"/>
      <c r="G117" s="205"/>
      <c r="H117" s="205"/>
      <c r="I117" s="205"/>
      <c r="J117" s="205"/>
      <c r="K117" s="205"/>
      <c r="L117" s="205"/>
      <c r="M117" s="205"/>
      <c r="N117" s="206"/>
      <c r="O117" s="204" t="s">
        <v>130</v>
      </c>
      <c r="P117" s="205"/>
      <c r="Q117" s="205"/>
      <c r="R117" s="205"/>
      <c r="S117" s="205"/>
      <c r="T117" s="205"/>
      <c r="U117" s="205"/>
      <c r="V117" s="205"/>
      <c r="W117" s="205"/>
      <c r="X117" s="205"/>
      <c r="Y117" s="205"/>
      <c r="Z117" s="205"/>
      <c r="AA117" s="205"/>
      <c r="AB117" s="205"/>
      <c r="AC117" s="205"/>
      <c r="AD117" s="206"/>
      <c r="AE117" s="204" t="s">
        <v>130</v>
      </c>
      <c r="AF117" s="205"/>
      <c r="AG117" s="205"/>
      <c r="AH117" s="205"/>
      <c r="AI117" s="205"/>
      <c r="AJ117" s="205"/>
      <c r="AK117" s="205"/>
      <c r="AL117" s="205"/>
      <c r="AM117" s="205"/>
      <c r="AN117" s="205"/>
      <c r="AO117" s="205"/>
      <c r="AP117" s="205"/>
      <c r="AQ117" s="205"/>
      <c r="AR117" s="206"/>
      <c r="AS117" s="204" t="s">
        <v>130</v>
      </c>
      <c r="AT117" s="205"/>
      <c r="AU117" s="205"/>
      <c r="AV117" s="205"/>
      <c r="AW117" s="205"/>
      <c r="AX117" s="205"/>
      <c r="AY117" s="205"/>
      <c r="AZ117" s="205"/>
      <c r="BA117" s="205"/>
      <c r="BB117" s="205"/>
      <c r="BC117" s="205"/>
      <c r="BD117" s="205"/>
      <c r="BE117" s="205"/>
      <c r="BF117" s="206"/>
      <c r="BG117" s="204" t="s">
        <v>130</v>
      </c>
      <c r="BH117" s="205"/>
      <c r="BI117" s="205"/>
      <c r="BJ117" s="205"/>
      <c r="BK117" s="205"/>
      <c r="BL117" s="205"/>
      <c r="BM117" s="205"/>
      <c r="BN117" s="205"/>
      <c r="BO117" s="205"/>
      <c r="BP117" s="205"/>
      <c r="BQ117" s="205"/>
      <c r="BR117" s="205"/>
      <c r="BS117" s="205"/>
      <c r="BT117" s="205"/>
      <c r="BU117" s="206"/>
      <c r="BV117" s="204" t="s">
        <v>130</v>
      </c>
      <c r="BW117" s="205"/>
      <c r="BX117" s="205"/>
      <c r="BY117" s="205"/>
      <c r="BZ117" s="205"/>
      <c r="CA117" s="205"/>
      <c r="CB117" s="205"/>
      <c r="CC117" s="205"/>
      <c r="CD117" s="205"/>
      <c r="CE117" s="205"/>
      <c r="CF117" s="206"/>
      <c r="CG117" s="204" t="s">
        <v>130</v>
      </c>
      <c r="CH117" s="205"/>
      <c r="CI117" s="205"/>
      <c r="CJ117" s="205"/>
      <c r="CK117" s="205"/>
      <c r="CL117" s="205"/>
      <c r="CM117" s="205"/>
      <c r="CN117" s="205"/>
      <c r="CO117" s="205"/>
      <c r="CP117" s="205"/>
      <c r="CQ117" s="206"/>
      <c r="CR117" s="204" t="s">
        <v>130</v>
      </c>
      <c r="CS117" s="205"/>
      <c r="CT117" s="205"/>
      <c r="CU117" s="205"/>
      <c r="CV117" s="205"/>
      <c r="CW117" s="205"/>
      <c r="CX117" s="205"/>
      <c r="CY117" s="205"/>
      <c r="CZ117" s="205"/>
      <c r="DA117" s="205"/>
      <c r="DB117" s="205"/>
      <c r="DC117" s="205"/>
      <c r="DD117" s="206"/>
      <c r="DE117" s="204" t="s">
        <v>130</v>
      </c>
      <c r="DF117" s="205"/>
      <c r="DG117" s="205"/>
      <c r="DH117" s="205"/>
      <c r="DI117" s="205"/>
      <c r="DJ117" s="205"/>
      <c r="DK117" s="205"/>
      <c r="DL117" s="205"/>
      <c r="DM117" s="205"/>
      <c r="DN117" s="205"/>
      <c r="DO117" s="205"/>
      <c r="DP117" s="205"/>
      <c r="DQ117" s="206"/>
      <c r="DR117" s="204" t="s">
        <v>130</v>
      </c>
      <c r="DS117" s="205"/>
      <c r="DT117" s="205"/>
      <c r="DU117" s="205"/>
      <c r="DV117" s="205"/>
      <c r="DW117" s="205"/>
      <c r="DX117" s="205"/>
      <c r="DY117" s="205"/>
      <c r="DZ117" s="205"/>
      <c r="EA117" s="205"/>
      <c r="EB117" s="205"/>
      <c r="EC117" s="205"/>
      <c r="ED117" s="206"/>
      <c r="EE117" s="204" t="s">
        <v>130</v>
      </c>
      <c r="EF117" s="205"/>
      <c r="EG117" s="205"/>
      <c r="EH117" s="205"/>
      <c r="EI117" s="205"/>
      <c r="EJ117" s="205"/>
      <c r="EK117" s="205"/>
      <c r="EL117" s="205"/>
      <c r="EM117" s="205"/>
      <c r="EN117" s="205"/>
      <c r="EO117" s="206"/>
      <c r="EP117" s="204" t="s">
        <v>130</v>
      </c>
      <c r="EQ117" s="205"/>
      <c r="ER117" s="205"/>
      <c r="ES117" s="205"/>
      <c r="ET117" s="205"/>
      <c r="EU117" s="205"/>
      <c r="EV117" s="205"/>
      <c r="EW117" s="205"/>
      <c r="EX117" s="205"/>
      <c r="EY117" s="205"/>
      <c r="EZ117" s="205"/>
      <c r="FA117" s="205"/>
      <c r="FB117" s="206"/>
      <c r="FC117" s="204" t="s">
        <v>130</v>
      </c>
      <c r="FD117" s="205"/>
      <c r="FE117" s="205"/>
      <c r="FF117" s="205"/>
      <c r="FG117" s="205"/>
      <c r="FH117" s="205"/>
      <c r="FI117" s="205"/>
      <c r="FJ117" s="205"/>
      <c r="FK117" s="205"/>
      <c r="FL117" s="205"/>
      <c r="FM117" s="206"/>
      <c r="FN117" s="144"/>
      <c r="FO117" s="139"/>
      <c r="FP117" s="139"/>
      <c r="FQ117" s="139"/>
      <c r="FR117" s="139"/>
      <c r="FS117" s="139"/>
      <c r="FT117" s="139"/>
      <c r="FU117" s="139"/>
      <c r="FV117" s="139"/>
      <c r="FW117" s="139"/>
      <c r="FX117" s="139"/>
      <c r="FY117" s="204" t="s">
        <v>130</v>
      </c>
      <c r="FZ117" s="205"/>
      <c r="GA117" s="205"/>
      <c r="GB117" s="205"/>
      <c r="GC117" s="205"/>
      <c r="GD117" s="205"/>
      <c r="GE117" s="205"/>
      <c r="GF117" s="205"/>
      <c r="GG117" s="205"/>
      <c r="GH117" s="205"/>
      <c r="GI117" s="205"/>
      <c r="GJ117" s="205"/>
      <c r="GK117" s="205"/>
      <c r="GL117" s="206"/>
      <c r="GM117" s="204" t="s">
        <v>130</v>
      </c>
      <c r="GN117" s="205"/>
      <c r="GO117" s="205"/>
      <c r="GP117" s="205"/>
      <c r="GQ117" s="205"/>
      <c r="GR117" s="205"/>
      <c r="GS117" s="205"/>
      <c r="GT117" s="205"/>
      <c r="GU117" s="205"/>
      <c r="GV117" s="205"/>
      <c r="GW117" s="205"/>
      <c r="GX117" s="205"/>
      <c r="GY117" s="206"/>
      <c r="GZ117" s="204" t="s">
        <v>130</v>
      </c>
      <c r="HA117" s="205"/>
      <c r="HB117" s="205"/>
      <c r="HC117" s="205"/>
      <c r="HD117" s="205"/>
      <c r="HE117" s="205"/>
      <c r="HF117" s="205"/>
      <c r="HG117" s="205"/>
      <c r="HH117" s="205"/>
      <c r="HI117" s="205"/>
      <c r="HJ117" s="205"/>
      <c r="HK117" s="205"/>
      <c r="HL117" s="205"/>
      <c r="HM117" s="206"/>
      <c r="HN117" s="204" t="s">
        <v>130</v>
      </c>
      <c r="HO117" s="205"/>
      <c r="HP117" s="205"/>
      <c r="HQ117" s="205"/>
      <c r="HR117" s="205"/>
      <c r="HS117" s="205"/>
      <c r="HT117" s="205"/>
      <c r="HU117" s="205"/>
      <c r="HV117" s="205"/>
      <c r="HW117" s="205"/>
      <c r="HX117" s="205"/>
      <c r="HY117" s="205"/>
      <c r="HZ117" s="205"/>
      <c r="IA117" s="205"/>
      <c r="IB117" s="205"/>
      <c r="IC117" s="205"/>
      <c r="ID117" s="204" t="s">
        <v>130</v>
      </c>
      <c r="IE117" s="205"/>
      <c r="IF117" s="205"/>
      <c r="IG117" s="205"/>
      <c r="IH117" s="205"/>
      <c r="II117" s="205"/>
      <c r="IJ117" s="205"/>
      <c r="IK117" s="205"/>
      <c r="IL117" s="205"/>
      <c r="IM117" s="205"/>
      <c r="IN117" s="205"/>
      <c r="IO117" s="205"/>
      <c r="IP117" s="205"/>
      <c r="IQ117" s="205"/>
      <c r="IR117" s="205"/>
      <c r="IS117" s="205"/>
      <c r="IT117" s="204" t="s">
        <v>130</v>
      </c>
      <c r="IU117" s="205"/>
      <c r="IV117" s="205"/>
      <c r="IW117" s="205"/>
      <c r="IX117" s="205"/>
      <c r="IY117" s="205"/>
      <c r="IZ117" s="205"/>
      <c r="JA117" s="205"/>
      <c r="JB117" s="205"/>
      <c r="JC117" s="205"/>
      <c r="JD117" s="205"/>
      <c r="JE117" s="205"/>
      <c r="JF117" s="205"/>
      <c r="JG117" s="205"/>
      <c r="JH117" s="206"/>
      <c r="JI117" s="204" t="s">
        <v>130</v>
      </c>
      <c r="JJ117" s="205"/>
      <c r="JK117" s="205"/>
      <c r="JL117" s="205"/>
      <c r="JM117" s="205"/>
      <c r="JN117" s="205"/>
      <c r="JO117" s="205"/>
      <c r="JP117" s="205"/>
      <c r="JQ117" s="205"/>
      <c r="JR117" s="205"/>
      <c r="JS117" s="205"/>
      <c r="JT117" s="205"/>
      <c r="JU117" s="205"/>
      <c r="JV117" s="205"/>
      <c r="JW117" s="205"/>
      <c r="JX117" s="205"/>
      <c r="JY117" s="205"/>
      <c r="JZ117" s="206"/>
      <c r="KA117" s="135"/>
      <c r="KB117" s="136"/>
      <c r="KC117" s="136"/>
      <c r="KD117" s="136"/>
      <c r="KE117" s="136"/>
      <c r="KF117" s="136"/>
      <c r="KG117" s="136"/>
      <c r="KH117" s="136"/>
      <c r="KI117" s="136"/>
      <c r="KJ117" s="136"/>
      <c r="KK117" s="136"/>
      <c r="KL117" s="136"/>
      <c r="KM117" s="136"/>
      <c r="KN117" s="136"/>
    </row>
    <row r="119" spans="1:300" ht="15" customHeight="1" x14ac:dyDescent="0.3">
      <c r="EE119" s="48" t="s">
        <v>184</v>
      </c>
      <c r="EF119">
        <v>37</v>
      </c>
      <c r="FN119" s="145" t="s">
        <v>185</v>
      </c>
      <c r="FO119" t="s">
        <v>186</v>
      </c>
      <c r="FP119" t="s">
        <v>187</v>
      </c>
      <c r="FQ119" t="s">
        <v>188</v>
      </c>
    </row>
    <row r="120" spans="1:300" ht="15" customHeight="1" x14ac:dyDescent="0.3">
      <c r="FN120" s="48" t="s">
        <v>189</v>
      </c>
      <c r="FO120" t="s">
        <v>190</v>
      </c>
      <c r="FP120">
        <v>2570</v>
      </c>
      <c r="FQ120">
        <v>380</v>
      </c>
    </row>
    <row r="121" spans="1:300" ht="15" customHeight="1" x14ac:dyDescent="0.3">
      <c r="FN121" s="48" t="s">
        <v>191</v>
      </c>
      <c r="FO121" t="s">
        <v>192</v>
      </c>
      <c r="FP121">
        <v>2670</v>
      </c>
      <c r="FQ121">
        <v>400</v>
      </c>
    </row>
    <row r="122" spans="1:300" ht="15" customHeight="1" x14ac:dyDescent="0.3">
      <c r="FN122" s="48" t="s">
        <v>193</v>
      </c>
      <c r="FO122" t="s">
        <v>194</v>
      </c>
      <c r="FP122">
        <v>2750</v>
      </c>
      <c r="FQ122">
        <v>450</v>
      </c>
    </row>
    <row r="171" spans="15:287" s="95" customFormat="1" ht="30" customHeight="1" x14ac:dyDescent="0.3">
      <c r="O171" s="112"/>
      <c r="AE171" s="112"/>
      <c r="AS171" s="112"/>
      <c r="BG171" s="112"/>
      <c r="BV171" s="112"/>
      <c r="CG171" s="112"/>
      <c r="CR171" s="112"/>
      <c r="DE171" s="112"/>
      <c r="DR171" s="201" t="s">
        <v>195</v>
      </c>
      <c r="DS171" s="202"/>
      <c r="DT171" s="202"/>
      <c r="DU171" s="202"/>
      <c r="DV171" s="202"/>
      <c r="DW171" s="202"/>
      <c r="DX171" s="202"/>
      <c r="DY171" s="202"/>
      <c r="DZ171" s="202"/>
      <c r="EA171" s="202"/>
      <c r="EB171" s="202"/>
      <c r="EC171" s="202"/>
      <c r="ED171" s="203"/>
      <c r="EE171" s="201" t="s">
        <v>195</v>
      </c>
      <c r="EF171" s="202"/>
      <c r="EG171" s="202"/>
      <c r="EH171" s="202"/>
      <c r="EI171" s="202"/>
      <c r="EJ171" s="202"/>
      <c r="EK171" s="202"/>
      <c r="EL171" s="202"/>
      <c r="EM171" s="202"/>
      <c r="EN171" s="202"/>
      <c r="EO171" s="203"/>
      <c r="EP171" s="112"/>
      <c r="FC171" s="112"/>
      <c r="FN171" s="112"/>
      <c r="FY171" s="112"/>
      <c r="GM171" s="112"/>
      <c r="GZ171" s="112"/>
      <c r="HN171" s="112"/>
      <c r="ID171" s="112"/>
      <c r="IT171" s="112"/>
      <c r="JI171" s="112"/>
      <c r="KA171" s="112"/>
    </row>
  </sheetData>
  <mergeCells count="101">
    <mergeCell ref="A1:AN2"/>
    <mergeCell ref="B8:F8"/>
    <mergeCell ref="AF8:AJ8"/>
    <mergeCell ref="GN8:GR8"/>
    <mergeCell ref="FZ8:GD8"/>
    <mergeCell ref="Q8:U8"/>
    <mergeCell ref="AT8:AX8"/>
    <mergeCell ref="BH8:BL8"/>
    <mergeCell ref="CS8:CW8"/>
    <mergeCell ref="DG7:DK7"/>
    <mergeCell ref="DS7:DW7"/>
    <mergeCell ref="FD7:FH7"/>
    <mergeCell ref="EF7:EJ7"/>
    <mergeCell ref="EQ7:EU7"/>
    <mergeCell ref="A4:C4"/>
    <mergeCell ref="BW8:CA8"/>
    <mergeCell ref="A5:C5"/>
    <mergeCell ref="A3:C3"/>
    <mergeCell ref="FN7:FR7"/>
    <mergeCell ref="A50:N50"/>
    <mergeCell ref="A72:N72"/>
    <mergeCell ref="G46:I46"/>
    <mergeCell ref="A6:C6"/>
    <mergeCell ref="A7:C7"/>
    <mergeCell ref="JJ8:JN8"/>
    <mergeCell ref="IE8:II8"/>
    <mergeCell ref="IU8:IY8"/>
    <mergeCell ref="HB8:HF8"/>
    <mergeCell ref="HO8:HS8"/>
    <mergeCell ref="CH8:CL8"/>
    <mergeCell ref="O50:AD50"/>
    <mergeCell ref="AE50:AR50"/>
    <mergeCell ref="AS50:BF50"/>
    <mergeCell ref="BG50:BU50"/>
    <mergeCell ref="CG50:CQ50"/>
    <mergeCell ref="X46:Z46"/>
    <mergeCell ref="AL46:AN46"/>
    <mergeCell ref="AZ46:BB46"/>
    <mergeCell ref="BO46:BQ46"/>
    <mergeCell ref="CC46:CE46"/>
    <mergeCell ref="O72:AD72"/>
    <mergeCell ref="DE72:DQ72"/>
    <mergeCell ref="DR72:ED72"/>
    <mergeCell ref="A117:N117"/>
    <mergeCell ref="O117:AD117"/>
    <mergeCell ref="AE117:AR117"/>
    <mergeCell ref="AS117:BF117"/>
    <mergeCell ref="BG117:BU117"/>
    <mergeCell ref="ES46:ET46"/>
    <mergeCell ref="CN46:CP46"/>
    <mergeCell ref="CY46:DA46"/>
    <mergeCell ref="DM46:DO46"/>
    <mergeCell ref="DY46:EA46"/>
    <mergeCell ref="EL46:EO46"/>
    <mergeCell ref="AE72:AR72"/>
    <mergeCell ref="AS72:BF72"/>
    <mergeCell ref="BG72:BU72"/>
    <mergeCell ref="BV50:CF50"/>
    <mergeCell ref="BV72:CF72"/>
    <mergeCell ref="BV117:CF117"/>
    <mergeCell ref="CG117:CQ117"/>
    <mergeCell ref="CR117:DD117"/>
    <mergeCell ref="DE117:DQ117"/>
    <mergeCell ref="DR117:ED117"/>
    <mergeCell ref="CR50:DD50"/>
    <mergeCell ref="CR72:DD72"/>
    <mergeCell ref="DE50:DQ50"/>
    <mergeCell ref="DR50:ED50"/>
    <mergeCell ref="CG72:CQ72"/>
    <mergeCell ref="IT117:JH117"/>
    <mergeCell ref="JI117:JZ117"/>
    <mergeCell ref="GZ72:HM72"/>
    <mergeCell ref="HN72:IC72"/>
    <mergeCell ref="ID72:IS72"/>
    <mergeCell ref="IT72:JH72"/>
    <mergeCell ref="JI72:JZ72"/>
    <mergeCell ref="GZ50:HM50"/>
    <mergeCell ref="HN50:IC50"/>
    <mergeCell ref="ID50:IS50"/>
    <mergeCell ref="IT50:JH50"/>
    <mergeCell ref="JI50:JZ50"/>
    <mergeCell ref="FC50:FM50"/>
    <mergeCell ref="FY50:GL50"/>
    <mergeCell ref="GM50:GY50"/>
    <mergeCell ref="FC72:FM72"/>
    <mergeCell ref="FY72:GL72"/>
    <mergeCell ref="GM72:GY72"/>
    <mergeCell ref="EE50:EO50"/>
    <mergeCell ref="EE72:EO72"/>
    <mergeCell ref="EP50:FB50"/>
    <mergeCell ref="EP72:FB72"/>
    <mergeCell ref="DR171:ED171"/>
    <mergeCell ref="EE171:EO171"/>
    <mergeCell ref="GZ117:HM117"/>
    <mergeCell ref="HN117:IC117"/>
    <mergeCell ref="ID117:IS117"/>
    <mergeCell ref="EE117:EO117"/>
    <mergeCell ref="EP117:FB117"/>
    <mergeCell ref="FC117:FM117"/>
    <mergeCell ref="FY117:GL117"/>
    <mergeCell ref="GM117:GY117"/>
  </mergeCells>
  <pageMargins left="0.511811024" right="0.511811024" top="0.78740157499999996" bottom="0.78740157499999996" header="0.31496062000000002" footer="0.31496062000000002"/>
  <pageSetup paperSize="9"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2F4724-27C6-4D7F-A0CF-D5D732E57E7D}">
  <dimension ref="A1:AD46"/>
  <sheetViews>
    <sheetView workbookViewId="0">
      <selection activeCell="A3" sqref="A3:C33"/>
    </sheetView>
  </sheetViews>
  <sheetFormatPr defaultRowHeight="14.4" x14ac:dyDescent="0.3"/>
  <sheetData>
    <row r="1" spans="1:10" x14ac:dyDescent="0.3">
      <c r="A1" t="s">
        <v>141</v>
      </c>
    </row>
    <row r="2" spans="1:10" x14ac:dyDescent="0.3">
      <c r="A2" t="s">
        <v>147</v>
      </c>
      <c r="B2" t="s">
        <v>148</v>
      </c>
      <c r="C2" t="s">
        <v>54</v>
      </c>
      <c r="D2" t="s">
        <v>149</v>
      </c>
      <c r="E2" t="s">
        <v>158</v>
      </c>
    </row>
    <row r="3" spans="1:10" x14ac:dyDescent="0.3">
      <c r="A3">
        <v>0.1</v>
      </c>
      <c r="B3">
        <v>0.89319999999999999</v>
      </c>
      <c r="C3">
        <f>G3+$B$36</f>
        <v>38.365339806407249</v>
      </c>
      <c r="D3">
        <f>A3/$A$33</f>
        <v>0.12700025400050802</v>
      </c>
      <c r="E3">
        <f>0.75*PI()*A33*2*TAN(C24*PI()/180)*39.37</f>
        <v>24.000000000000007</v>
      </c>
      <c r="G3">
        <v>37.910277470328097</v>
      </c>
    </row>
    <row r="4" spans="1:10" x14ac:dyDescent="0.3">
      <c r="A4">
        <v>0.122913333333333</v>
      </c>
      <c r="B4">
        <v>0.75768999999999997</v>
      </c>
      <c r="C4">
        <f t="shared" ref="C4:C33" si="0">G4+$B$36</f>
        <v>32.738639806407249</v>
      </c>
      <c r="D4">
        <f t="shared" ref="D4:D33" si="1">A4/$A$33</f>
        <v>0.15610024553382398</v>
      </c>
      <c r="G4">
        <v>32.283577470328098</v>
      </c>
    </row>
    <row r="5" spans="1:10" x14ac:dyDescent="0.3">
      <c r="A5">
        <v>0.14582666666666699</v>
      </c>
      <c r="B5">
        <v>0.65712000000000004</v>
      </c>
      <c r="C5">
        <f t="shared" si="0"/>
        <v>28.617039806407249</v>
      </c>
      <c r="D5">
        <f t="shared" si="1"/>
        <v>0.18520023706714123</v>
      </c>
      <c r="G5">
        <v>28.161977470328093</v>
      </c>
    </row>
    <row r="6" spans="1:10" x14ac:dyDescent="0.3">
      <c r="A6">
        <v>0.16874</v>
      </c>
      <c r="B6">
        <v>0.57984999999999998</v>
      </c>
      <c r="C6">
        <f t="shared" si="0"/>
        <v>25.488639806407249</v>
      </c>
      <c r="D6">
        <f t="shared" si="1"/>
        <v>0.21430022860045719</v>
      </c>
      <c r="G6">
        <v>25.033577470328094</v>
      </c>
      <c r="J6">
        <v>0.12370344827586199</v>
      </c>
    </row>
    <row r="7" spans="1:10" x14ac:dyDescent="0.3">
      <c r="A7">
        <v>0.19165333333333301</v>
      </c>
      <c r="B7">
        <v>0.51898999999999995</v>
      </c>
      <c r="C7">
        <f t="shared" si="0"/>
        <v>23.038839806407246</v>
      </c>
      <c r="D7">
        <f t="shared" si="1"/>
        <v>0.24340022013377319</v>
      </c>
      <c r="G7">
        <v>22.583777470328094</v>
      </c>
      <c r="J7">
        <v>0.14740689655172401</v>
      </c>
    </row>
    <row r="8" spans="1:10" x14ac:dyDescent="0.3">
      <c r="A8">
        <v>0.21456666666666699</v>
      </c>
      <c r="B8">
        <v>0.47006999999999999</v>
      </c>
      <c r="C8">
        <f t="shared" si="0"/>
        <v>21.068939806407251</v>
      </c>
      <c r="D8">
        <f t="shared" si="1"/>
        <v>0.27250021166709043</v>
      </c>
      <c r="F8" s="2"/>
      <c r="G8">
        <v>20.613877470328095</v>
      </c>
      <c r="J8">
        <v>0.171110344827586</v>
      </c>
    </row>
    <row r="9" spans="1:10" x14ac:dyDescent="0.3">
      <c r="A9">
        <v>0.23748</v>
      </c>
      <c r="B9">
        <v>0.43004999999999999</v>
      </c>
      <c r="C9">
        <f t="shared" si="0"/>
        <v>19.448539806407247</v>
      </c>
      <c r="D9">
        <f t="shared" si="1"/>
        <v>0.30160020320040642</v>
      </c>
      <c r="G9">
        <v>18.993477470328095</v>
      </c>
      <c r="J9">
        <v>0.19481379310344801</v>
      </c>
    </row>
    <row r="10" spans="1:10" x14ac:dyDescent="0.3">
      <c r="A10">
        <v>0.26039333333333298</v>
      </c>
      <c r="B10">
        <v>0.39679999999999999</v>
      </c>
      <c r="C10">
        <f t="shared" si="0"/>
        <v>18.089639806407249</v>
      </c>
      <c r="D10">
        <f t="shared" si="1"/>
        <v>0.33070019473372236</v>
      </c>
      <c r="G10">
        <v>17.634577470328093</v>
      </c>
      <c r="J10">
        <v>0.21851724137931</v>
      </c>
    </row>
    <row r="11" spans="1:10" x14ac:dyDescent="0.3">
      <c r="A11">
        <v>0.28330666666666698</v>
      </c>
      <c r="B11">
        <v>0.36881999999999998</v>
      </c>
      <c r="C11">
        <f t="shared" si="0"/>
        <v>16.930739806407246</v>
      </c>
      <c r="D11">
        <f t="shared" si="1"/>
        <v>0.35980018626703963</v>
      </c>
      <c r="G11">
        <v>16.475677470328094</v>
      </c>
      <c r="J11">
        <v>0.24222068965517199</v>
      </c>
    </row>
    <row r="12" spans="1:10" x14ac:dyDescent="0.3">
      <c r="A12">
        <v>0.30621999999999999</v>
      </c>
      <c r="B12">
        <v>0.34499000000000002</v>
      </c>
      <c r="C12">
        <f t="shared" si="0"/>
        <v>15.927839806407247</v>
      </c>
      <c r="D12">
        <f t="shared" si="1"/>
        <v>0.38890017780035557</v>
      </c>
      <c r="G12">
        <v>15.472777470328094</v>
      </c>
      <c r="J12">
        <v>0.26592413793103498</v>
      </c>
    </row>
    <row r="13" spans="1:10" x14ac:dyDescent="0.3">
      <c r="A13">
        <v>0.329133333333333</v>
      </c>
      <c r="B13">
        <v>0.32449</v>
      </c>
      <c r="C13">
        <f t="shared" si="0"/>
        <v>15.038839806407248</v>
      </c>
      <c r="D13">
        <f t="shared" si="1"/>
        <v>0.41800016933367157</v>
      </c>
      <c r="G13">
        <v>14.583777470328094</v>
      </c>
      <c r="J13">
        <v>0.28962758620689699</v>
      </c>
    </row>
    <row r="14" spans="1:10" x14ac:dyDescent="0.3">
      <c r="A14">
        <v>0.35204666666666701</v>
      </c>
      <c r="B14">
        <v>0.30669000000000002</v>
      </c>
      <c r="C14">
        <f t="shared" si="0"/>
        <v>14.269439806407247</v>
      </c>
      <c r="D14">
        <f t="shared" si="1"/>
        <v>0.44710016086698884</v>
      </c>
      <c r="G14">
        <v>13.814377470328093</v>
      </c>
      <c r="J14">
        <v>0.31333103448275901</v>
      </c>
    </row>
    <row r="15" spans="1:10" x14ac:dyDescent="0.3">
      <c r="A15">
        <v>0.37496000000000002</v>
      </c>
      <c r="B15">
        <v>0.29111999999999999</v>
      </c>
      <c r="C15">
        <f t="shared" si="0"/>
        <v>13.571539806407248</v>
      </c>
      <c r="D15">
        <f t="shared" si="1"/>
        <v>0.47620015240030483</v>
      </c>
      <c r="G15">
        <v>13.116477470328094</v>
      </c>
      <c r="J15">
        <v>0.33703448275862102</v>
      </c>
    </row>
    <row r="16" spans="1:10" x14ac:dyDescent="0.3">
      <c r="A16">
        <v>0.39787333333333302</v>
      </c>
      <c r="B16">
        <v>0.27739000000000003</v>
      </c>
      <c r="C16">
        <f t="shared" si="0"/>
        <v>12.940639806407248</v>
      </c>
      <c r="D16">
        <f t="shared" si="1"/>
        <v>0.50530014393362077</v>
      </c>
      <c r="G16">
        <v>12.485577470328094</v>
      </c>
      <c r="J16">
        <v>0.36073793103448298</v>
      </c>
    </row>
    <row r="17" spans="1:10" x14ac:dyDescent="0.3">
      <c r="A17">
        <v>0.42078666666666698</v>
      </c>
      <c r="B17">
        <v>0.26521</v>
      </c>
      <c r="C17">
        <f t="shared" si="0"/>
        <v>12.365639806407248</v>
      </c>
      <c r="D17">
        <f t="shared" si="1"/>
        <v>0.53440013546693799</v>
      </c>
      <c r="G17">
        <v>11.910577470328095</v>
      </c>
      <c r="J17">
        <v>0.384441379310345</v>
      </c>
    </row>
    <row r="18" spans="1:10" x14ac:dyDescent="0.3">
      <c r="A18">
        <v>0.44369999999999998</v>
      </c>
      <c r="B18">
        <v>0.25434000000000001</v>
      </c>
      <c r="C18">
        <f t="shared" si="0"/>
        <v>11.837539806407248</v>
      </c>
      <c r="D18">
        <f t="shared" si="1"/>
        <v>0.56350012700025398</v>
      </c>
      <c r="G18">
        <v>11.382477470328094</v>
      </c>
      <c r="J18">
        <v>0.40814482758620702</v>
      </c>
    </row>
    <row r="19" spans="1:10" x14ac:dyDescent="0.3">
      <c r="A19">
        <v>0.46661333333333299</v>
      </c>
      <c r="B19">
        <v>0.24456</v>
      </c>
      <c r="C19">
        <f t="shared" si="0"/>
        <v>11.349339806407247</v>
      </c>
      <c r="D19">
        <f t="shared" si="1"/>
        <v>0.59260011853356998</v>
      </c>
      <c r="G19">
        <v>10.894277470328094</v>
      </c>
      <c r="J19">
        <v>0.43184827586206898</v>
      </c>
    </row>
    <row r="20" spans="1:10" x14ac:dyDescent="0.3">
      <c r="A20">
        <v>0.489526666666667</v>
      </c>
      <c r="B20">
        <v>0.23569999999999999</v>
      </c>
      <c r="C20">
        <f t="shared" si="0"/>
        <v>10.894839806407248</v>
      </c>
      <c r="D20">
        <f t="shared" si="1"/>
        <v>0.62170011006688719</v>
      </c>
      <c r="G20">
        <v>10.439777470328094</v>
      </c>
      <c r="J20">
        <v>0.45555172413793099</v>
      </c>
    </row>
    <row r="21" spans="1:10" x14ac:dyDescent="0.3">
      <c r="A21">
        <v>0.51244000000000001</v>
      </c>
      <c r="B21">
        <v>0.2276</v>
      </c>
      <c r="C21">
        <f t="shared" si="0"/>
        <v>10.469439806407248</v>
      </c>
      <c r="D21">
        <f t="shared" si="1"/>
        <v>0.65080010160020318</v>
      </c>
      <c r="G21">
        <v>10.014377470328094</v>
      </c>
      <c r="J21">
        <v>0.47925517241379301</v>
      </c>
    </row>
    <row r="22" spans="1:10" x14ac:dyDescent="0.3">
      <c r="A22">
        <v>0.53535333333333301</v>
      </c>
      <c r="B22">
        <v>0.22011</v>
      </c>
      <c r="C22">
        <f t="shared" si="0"/>
        <v>10.068939806407247</v>
      </c>
      <c r="D22">
        <f t="shared" si="1"/>
        <v>0.67990009313351918</v>
      </c>
      <c r="G22">
        <v>9.6138774703280934</v>
      </c>
      <c r="J22">
        <v>0.50295862068965502</v>
      </c>
    </row>
    <row r="23" spans="1:10" x14ac:dyDescent="0.3">
      <c r="A23">
        <v>0.55826666666666702</v>
      </c>
      <c r="B23">
        <v>0.21306</v>
      </c>
      <c r="C23">
        <f t="shared" si="0"/>
        <v>9.6900398064072473</v>
      </c>
      <c r="D23">
        <f t="shared" si="1"/>
        <v>0.70900008466683651</v>
      </c>
      <c r="G23">
        <v>9.2349774703280936</v>
      </c>
      <c r="J23">
        <v>0.52666206896551704</v>
      </c>
    </row>
    <row r="24" spans="1:10" x14ac:dyDescent="0.3">
      <c r="A24">
        <v>0.58118000000000003</v>
      </c>
      <c r="B24">
        <v>0.20626</v>
      </c>
      <c r="C24">
        <f t="shared" si="0"/>
        <v>9.3297398064072468</v>
      </c>
      <c r="D24">
        <f t="shared" si="1"/>
        <v>0.7381000762001525</v>
      </c>
      <c r="G24">
        <v>8.8746774703280931</v>
      </c>
      <c r="J24">
        <v>0.55036551724137905</v>
      </c>
    </row>
    <row r="25" spans="1:10" x14ac:dyDescent="0.3">
      <c r="A25">
        <v>0.60409333333333304</v>
      </c>
      <c r="B25">
        <v>0.19947000000000001</v>
      </c>
      <c r="C25">
        <f t="shared" si="0"/>
        <v>8.9856398064072476</v>
      </c>
      <c r="D25">
        <f t="shared" si="1"/>
        <v>0.76720006773346838</v>
      </c>
      <c r="G25">
        <v>8.5305774703280939</v>
      </c>
      <c r="J25">
        <v>0.57406896551724096</v>
      </c>
    </row>
    <row r="26" spans="1:10" x14ac:dyDescent="0.3">
      <c r="A26">
        <v>0.62700666666666705</v>
      </c>
      <c r="B26">
        <v>0.19233</v>
      </c>
      <c r="C26">
        <f t="shared" si="0"/>
        <v>8.655439806407248</v>
      </c>
      <c r="D26">
        <f t="shared" si="1"/>
        <v>0.79630005926678571</v>
      </c>
      <c r="G26">
        <v>8.2003774703280943</v>
      </c>
      <c r="J26">
        <v>0.59777241379310297</v>
      </c>
    </row>
    <row r="27" spans="1:10" x14ac:dyDescent="0.3">
      <c r="A27">
        <v>0.64992000000000005</v>
      </c>
      <c r="B27">
        <v>0.18436</v>
      </c>
      <c r="C27">
        <f t="shared" si="0"/>
        <v>8.337239806407247</v>
      </c>
      <c r="D27">
        <f t="shared" si="1"/>
        <v>0.8254000508001017</v>
      </c>
      <c r="G27">
        <v>7.8821774703280933</v>
      </c>
      <c r="J27">
        <v>0.62147586206896499</v>
      </c>
    </row>
    <row r="28" spans="1:10" x14ac:dyDescent="0.3">
      <c r="A28">
        <v>0.67283333333333295</v>
      </c>
      <c r="B28">
        <v>0.17480000000000001</v>
      </c>
      <c r="C28">
        <f t="shared" si="0"/>
        <v>8.029339806407247</v>
      </c>
      <c r="D28">
        <f t="shared" si="1"/>
        <v>0.85450004233341748</v>
      </c>
      <c r="G28">
        <v>7.5742774703280942</v>
      </c>
      <c r="J28">
        <v>0.64517931034482801</v>
      </c>
    </row>
    <row r="29" spans="1:10" x14ac:dyDescent="0.3">
      <c r="A29">
        <v>0.69574666666666696</v>
      </c>
      <c r="B29">
        <v>0.16247</v>
      </c>
      <c r="C29">
        <f t="shared" si="0"/>
        <v>7.7301398064072471</v>
      </c>
      <c r="D29">
        <f t="shared" si="1"/>
        <v>0.8836000338667348</v>
      </c>
      <c r="G29">
        <v>7.2750774703280934</v>
      </c>
      <c r="J29">
        <v>0.66888275862069002</v>
      </c>
    </row>
    <row r="30" spans="1:10" x14ac:dyDescent="0.3">
      <c r="A30">
        <v>0.71865999999999997</v>
      </c>
      <c r="B30">
        <v>0.14537</v>
      </c>
      <c r="C30">
        <f t="shared" si="0"/>
        <v>7.4382398064072479</v>
      </c>
      <c r="D30">
        <f t="shared" si="1"/>
        <v>0.9127000254000508</v>
      </c>
      <c r="G30">
        <v>6.9831774703280942</v>
      </c>
      <c r="H30" s="2"/>
      <c r="J30">
        <v>0.69258620689655204</v>
      </c>
    </row>
    <row r="31" spans="1:10" x14ac:dyDescent="0.3">
      <c r="A31">
        <v>0.74157333333333297</v>
      </c>
      <c r="B31">
        <v>0.11959</v>
      </c>
      <c r="C31">
        <f t="shared" si="0"/>
        <v>7.1520398064072479</v>
      </c>
      <c r="D31">
        <f t="shared" si="1"/>
        <v>0.94180001693336679</v>
      </c>
      <c r="G31">
        <v>6.6969774703280942</v>
      </c>
      <c r="J31">
        <v>0.71628965517241405</v>
      </c>
    </row>
    <row r="32" spans="1:10" x14ac:dyDescent="0.3">
      <c r="A32">
        <v>0.76448666666666698</v>
      </c>
      <c r="B32">
        <v>7.3443999999999995E-2</v>
      </c>
      <c r="C32">
        <f t="shared" si="0"/>
        <v>6.8701398064072476</v>
      </c>
      <c r="D32">
        <f t="shared" si="1"/>
        <v>0.97090000846668401</v>
      </c>
      <c r="G32">
        <v>6.4150774703280939</v>
      </c>
      <c r="J32">
        <v>0.73999310344827596</v>
      </c>
    </row>
    <row r="33" spans="1:30" x14ac:dyDescent="0.3">
      <c r="A33">
        <v>0.78739999999999999</v>
      </c>
      <c r="B33">
        <v>4.2729000000000003E-2</v>
      </c>
      <c r="C33">
        <f t="shared" si="0"/>
        <v>6.7308398064072472</v>
      </c>
      <c r="D33">
        <f t="shared" si="1"/>
        <v>1</v>
      </c>
      <c r="G33">
        <v>6.2757774703280935</v>
      </c>
      <c r="J33">
        <v>0.76369655172413797</v>
      </c>
    </row>
    <row r="35" spans="1:30" x14ac:dyDescent="0.3">
      <c r="A35" t="s">
        <v>160</v>
      </c>
      <c r="B35">
        <v>24</v>
      </c>
    </row>
    <row r="36" spans="1:30" x14ac:dyDescent="0.3">
      <c r="A36" t="s">
        <v>161</v>
      </c>
      <c r="B36">
        <f>(ATAN(B35/(0.75*PI()*A33*2*39.37))*180/PI())-A42</f>
        <v>0.4550623360791537</v>
      </c>
    </row>
    <row r="38" spans="1:30" x14ac:dyDescent="0.3">
      <c r="A38" t="s">
        <v>165</v>
      </c>
      <c r="B38">
        <v>230</v>
      </c>
    </row>
    <row r="39" spans="1:30" x14ac:dyDescent="0.3">
      <c r="A39" t="s">
        <v>169</v>
      </c>
      <c r="B39">
        <v>72</v>
      </c>
    </row>
    <row r="42" spans="1:30" x14ac:dyDescent="0.3">
      <c r="A42">
        <v>8.8746774703280931</v>
      </c>
    </row>
    <row r="46" spans="1:30" x14ac:dyDescent="0.3">
      <c r="A46">
        <v>0.1</v>
      </c>
      <c r="AD46">
        <v>0.78739999999999999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AB2CFD-216F-4F18-BC66-1A4859DDE0DE}">
  <dimension ref="A1:LE118"/>
  <sheetViews>
    <sheetView topLeftCell="A30" zoomScaleNormal="100" workbookViewId="0">
      <selection activeCell="GG44" sqref="GG44"/>
    </sheetView>
  </sheetViews>
  <sheetFormatPr defaultRowHeight="15" customHeight="1" x14ac:dyDescent="0.3"/>
  <cols>
    <col min="2" max="2" width="14.44140625" customWidth="1"/>
    <col min="3" max="3" width="10.44140625" bestFit="1" customWidth="1"/>
    <col min="16" max="16" width="14.33203125" customWidth="1"/>
    <col min="34" max="34" width="14.6640625" customWidth="1"/>
    <col min="35" max="35" width="12.109375" customWidth="1"/>
    <col min="36" max="36" width="12" customWidth="1"/>
    <col min="53" max="53" width="14.5546875" customWidth="1"/>
    <col min="70" max="70" width="13" customWidth="1"/>
    <col min="88" max="88" width="12.33203125" customWidth="1"/>
    <col min="93" max="93" width="9.109375" customWidth="1"/>
    <col min="94" max="94" width="8.6640625" customWidth="1"/>
    <col min="95" max="95" width="8.5546875" customWidth="1"/>
    <col min="96" max="96" width="6.44140625" customWidth="1"/>
    <col min="97" max="97" width="4.109375" customWidth="1"/>
    <col min="98" max="98" width="8.6640625" customWidth="1"/>
    <col min="99" max="104" width="4.109375" customWidth="1"/>
    <col min="105" max="105" width="13.33203125" customWidth="1"/>
    <col min="106" max="106" width="8.6640625" customWidth="1"/>
    <col min="107" max="107" width="9.5546875" customWidth="1"/>
    <col min="108" max="108" width="9" customWidth="1"/>
    <col min="109" max="109" width="7.88671875" customWidth="1"/>
    <col min="110" max="110" width="13" customWidth="1"/>
    <col min="111" max="111" width="11.88671875" customWidth="1"/>
    <col min="112" max="112" width="8.6640625" customWidth="1"/>
    <col min="113" max="113" width="8.5546875" customWidth="1"/>
    <col min="114" max="114" width="8.109375" customWidth="1"/>
    <col min="115" max="115" width="10.33203125" customWidth="1"/>
    <col min="116" max="116" width="11.109375" customWidth="1"/>
    <col min="117" max="117" width="11.6640625" style="48" customWidth="1"/>
    <col min="118" max="118" width="8.6640625" customWidth="1"/>
    <col min="119" max="119" width="8.5546875" customWidth="1"/>
    <col min="120" max="120" width="8.109375" customWidth="1"/>
    <col min="121" max="121" width="9.33203125" customWidth="1"/>
    <col min="122" max="122" width="7.6640625" customWidth="1"/>
    <col min="123" max="123" width="8.109375" customWidth="1"/>
    <col min="124" max="124" width="7.44140625" customWidth="1"/>
    <col min="125" max="125" width="7.109375" customWidth="1"/>
    <col min="126" max="126" width="10" customWidth="1"/>
    <col min="127" max="127" width="8.44140625" customWidth="1"/>
    <col min="128" max="128" width="6.88671875" customWidth="1"/>
    <col min="129" max="130" width="4.109375" customWidth="1"/>
    <col min="131" max="131" width="4.109375" style="48" customWidth="1"/>
    <col min="132" max="132" width="12.88671875" customWidth="1"/>
    <col min="133" max="133" width="9.6640625" customWidth="1"/>
    <col min="134" max="134" width="8" customWidth="1"/>
    <col min="135" max="135" width="7.33203125" customWidth="1"/>
    <col min="136" max="136" width="7.44140625" customWidth="1"/>
    <col min="137" max="138" width="8.5546875" customWidth="1"/>
    <col min="139" max="139" width="8.6640625" customWidth="1"/>
    <col min="140" max="140" width="8.44140625" customWidth="1"/>
    <col min="141" max="144" width="9.109375" customWidth="1"/>
    <col min="145" max="145" width="9.109375" style="48" customWidth="1"/>
    <col min="146" max="146" width="9.109375" customWidth="1"/>
    <col min="147" max="147" width="13.33203125" customWidth="1"/>
    <col min="148" max="151" width="9.109375" customWidth="1"/>
    <col min="152" max="152" width="10.6640625" customWidth="1"/>
    <col min="153" max="153" width="11.5546875" customWidth="1"/>
    <col min="154" max="154" width="11.6640625" customWidth="1"/>
    <col min="155" max="155" width="10.5546875" customWidth="1"/>
    <col min="156" max="156" width="5.109375" style="48" customWidth="1"/>
    <col min="157" max="157" width="5.6640625" hidden="1" customWidth="1"/>
    <col min="158" max="158" width="12.33203125" customWidth="1"/>
    <col min="159" max="159" width="9.5546875" customWidth="1"/>
    <col min="160" max="160" width="9" customWidth="1"/>
    <col min="161" max="161" width="9.33203125" customWidth="1"/>
    <col min="162" max="162" width="6.33203125" customWidth="1"/>
    <col min="163" max="163" width="7.33203125" customWidth="1"/>
    <col min="164" max="164" width="9" customWidth="1"/>
    <col min="165" max="165" width="6.6640625" customWidth="1"/>
    <col min="166" max="166" width="7" customWidth="1"/>
    <col min="167" max="167" width="8.5546875" customWidth="1"/>
    <col min="168" max="168" width="8.33203125" customWidth="1"/>
    <col min="169" max="169" width="7.44140625" customWidth="1"/>
    <col min="170" max="170" width="8.6640625" customWidth="1"/>
    <col min="171" max="171" width="6.88671875" customWidth="1"/>
    <col min="172" max="172" width="4.109375" style="48" customWidth="1"/>
    <col min="173" max="173" width="4.109375" customWidth="1"/>
    <col min="174" max="174" width="12" customWidth="1"/>
    <col min="175" max="175" width="8.109375" customWidth="1"/>
    <col min="176" max="176" width="7.33203125" customWidth="1"/>
    <col min="177" max="177" width="8.33203125" customWidth="1"/>
    <col min="178" max="178" width="9.44140625" customWidth="1"/>
    <col min="179" max="179" width="10" customWidth="1"/>
    <col min="180" max="180" width="11.5546875" customWidth="1"/>
    <col min="181" max="181" width="10.33203125" customWidth="1"/>
    <col min="182" max="182" width="9.6640625" customWidth="1"/>
    <col min="183" max="183" width="10.109375" customWidth="1"/>
    <col min="184" max="184" width="9.88671875" customWidth="1"/>
    <col min="185" max="185" width="24.6640625" style="48" customWidth="1"/>
    <col min="199" max="199" width="25.109375" customWidth="1"/>
    <col min="213" max="213" width="17.109375" customWidth="1"/>
    <col min="214" max="214" width="9.109375" bestFit="1" customWidth="1"/>
    <col min="226" max="226" width="13" bestFit="1" customWidth="1"/>
    <col min="241" max="241" width="13" bestFit="1" customWidth="1"/>
    <col min="254" max="254" width="13.44140625" bestFit="1" customWidth="1"/>
    <col min="266" max="266" width="8.88671875" style="48"/>
    <col min="267" max="267" width="12.44140625" customWidth="1"/>
    <col min="280" max="280" width="10.33203125" customWidth="1"/>
    <col min="298" max="298" width="12.5546875" customWidth="1"/>
    <col min="313" max="313" width="12.44140625" customWidth="1"/>
  </cols>
  <sheetData>
    <row r="1" spans="1:317" ht="14.4" customHeight="1" x14ac:dyDescent="0.3">
      <c r="A1" s="240" t="s">
        <v>196</v>
      </c>
      <c r="B1" s="240"/>
      <c r="C1" s="240"/>
      <c r="D1" s="240"/>
      <c r="E1" s="240"/>
      <c r="F1" s="240"/>
      <c r="G1" s="240"/>
      <c r="H1" s="240"/>
      <c r="I1" s="240"/>
      <c r="J1" s="240"/>
      <c r="K1" s="240"/>
      <c r="L1" s="240"/>
      <c r="M1" s="240"/>
      <c r="N1" s="240"/>
      <c r="O1" s="240"/>
      <c r="P1" s="240"/>
      <c r="Q1" s="240"/>
      <c r="R1" s="240"/>
      <c r="S1" s="240"/>
      <c r="T1" s="240"/>
      <c r="U1" s="240"/>
      <c r="V1" s="240"/>
      <c r="W1" s="240"/>
      <c r="X1" s="240"/>
      <c r="Y1" s="240"/>
      <c r="Z1" s="240"/>
      <c r="AA1" s="240"/>
      <c r="AB1" s="240"/>
      <c r="AC1" s="240"/>
      <c r="AD1" s="240"/>
      <c r="AE1" s="48"/>
      <c r="AX1" s="48"/>
      <c r="BO1" s="48"/>
      <c r="CI1" s="48"/>
      <c r="CZ1" s="48"/>
      <c r="IF1" s="48"/>
      <c r="IS1" s="48"/>
      <c r="JU1" s="48"/>
      <c r="KJ1" s="48"/>
    </row>
    <row r="2" spans="1:317" ht="14.4" customHeight="1" x14ac:dyDescent="0.3">
      <c r="A2" s="240"/>
      <c r="B2" s="240"/>
      <c r="C2" s="240"/>
      <c r="D2" s="240"/>
      <c r="E2" s="240"/>
      <c r="F2" s="240"/>
      <c r="G2" s="240"/>
      <c r="H2" s="240"/>
      <c r="I2" s="240"/>
      <c r="J2" s="240"/>
      <c r="K2" s="240"/>
      <c r="L2" s="240"/>
      <c r="M2" s="240"/>
      <c r="N2" s="240"/>
      <c r="O2" s="240"/>
      <c r="P2" s="240"/>
      <c r="Q2" s="240"/>
      <c r="R2" s="240"/>
      <c r="S2" s="240"/>
      <c r="T2" s="240"/>
      <c r="U2" s="240"/>
      <c r="V2" s="240"/>
      <c r="W2" s="240"/>
      <c r="X2" s="240"/>
      <c r="Y2" s="240"/>
      <c r="Z2" s="240"/>
      <c r="AA2" s="240"/>
      <c r="AB2" s="240"/>
      <c r="AC2" s="240"/>
      <c r="AD2" s="240"/>
      <c r="AE2" s="48"/>
      <c r="AX2" s="48"/>
      <c r="BO2" s="48"/>
      <c r="CI2" s="48"/>
      <c r="CZ2" s="48"/>
      <c r="IF2" s="48"/>
      <c r="IS2" s="48"/>
      <c r="JU2" s="48"/>
      <c r="KJ2" s="48"/>
    </row>
    <row r="3" spans="1:317" ht="14.4" x14ac:dyDescent="0.3">
      <c r="O3" s="48"/>
      <c r="AE3" s="48"/>
      <c r="AX3" s="48"/>
      <c r="BO3" s="48"/>
      <c r="CI3" s="48"/>
      <c r="CZ3" s="48"/>
      <c r="GP3" s="48"/>
      <c r="HC3" s="48"/>
      <c r="HQ3" s="48"/>
      <c r="IF3" s="48"/>
      <c r="IS3" s="48"/>
      <c r="JU3" s="48"/>
      <c r="KJ3" s="48"/>
    </row>
    <row r="4" spans="1:317" ht="14.4" x14ac:dyDescent="0.3">
      <c r="O4" s="48"/>
      <c r="AE4" s="48"/>
      <c r="AX4" s="48"/>
      <c r="BO4" s="48"/>
      <c r="CI4" s="48"/>
      <c r="CZ4" s="48"/>
      <c r="GP4" s="48"/>
      <c r="HC4" s="48"/>
      <c r="HQ4" s="48"/>
      <c r="IF4" s="48"/>
      <c r="IS4" s="48"/>
      <c r="JU4" s="48"/>
      <c r="KJ4" s="48"/>
    </row>
    <row r="5" spans="1:317" ht="14.4" x14ac:dyDescent="0.3">
      <c r="O5" s="48"/>
      <c r="AE5" s="48"/>
      <c r="AX5" s="48"/>
      <c r="BO5" s="48"/>
      <c r="CI5" s="48"/>
      <c r="CZ5" s="48"/>
      <c r="GP5" s="48"/>
      <c r="HC5" s="48"/>
      <c r="HQ5" s="48"/>
      <c r="IF5" s="48"/>
      <c r="IS5" s="48"/>
      <c r="JU5" s="48"/>
      <c r="KJ5" s="48"/>
    </row>
    <row r="6" spans="1:317" ht="21" x14ac:dyDescent="0.4">
      <c r="B6" s="233" t="s">
        <v>139</v>
      </c>
      <c r="C6" s="233"/>
      <c r="D6" s="233"/>
      <c r="E6" s="233"/>
      <c r="F6" s="233"/>
      <c r="O6" s="48"/>
      <c r="P6" s="233" t="s">
        <v>141</v>
      </c>
      <c r="Q6" s="233"/>
      <c r="R6" s="233"/>
      <c r="S6" s="233"/>
      <c r="T6" s="233"/>
      <c r="AE6" s="48"/>
      <c r="AH6" s="233" t="s">
        <v>142</v>
      </c>
      <c r="AI6" s="233"/>
      <c r="AJ6" s="233"/>
      <c r="AK6" s="233"/>
      <c r="AL6" s="233"/>
      <c r="AX6" s="48"/>
      <c r="BA6" s="233" t="s">
        <v>143</v>
      </c>
      <c r="BB6" s="233"/>
      <c r="BC6" s="233"/>
      <c r="BD6" s="233"/>
      <c r="BE6" s="233"/>
      <c r="BO6" s="48"/>
      <c r="BR6" s="233" t="s">
        <v>144</v>
      </c>
      <c r="BS6" s="233"/>
      <c r="BT6" s="233"/>
      <c r="BU6" s="233"/>
      <c r="BV6" s="233"/>
      <c r="CI6" s="48"/>
      <c r="CJ6" s="242" t="s">
        <v>197</v>
      </c>
      <c r="CK6" s="242"/>
      <c r="CL6" s="242"/>
      <c r="CM6" s="242"/>
      <c r="CN6" s="242"/>
      <c r="CZ6" s="48"/>
      <c r="DA6" s="242" t="s">
        <v>198</v>
      </c>
      <c r="DB6" s="242"/>
      <c r="DC6" s="242"/>
      <c r="DD6" s="242"/>
      <c r="DE6" s="242"/>
      <c r="DM6" s="250" t="s">
        <v>199</v>
      </c>
      <c r="DN6" s="242"/>
      <c r="DO6" s="242"/>
      <c r="DP6" s="242"/>
      <c r="DQ6" s="242"/>
      <c r="EB6" s="242" t="s">
        <v>200</v>
      </c>
      <c r="EC6" s="242"/>
      <c r="ED6" s="242"/>
      <c r="EE6" s="242"/>
      <c r="EF6" s="242"/>
      <c r="EQ6" s="242" t="s">
        <v>135</v>
      </c>
      <c r="ER6" s="242"/>
      <c r="ES6" s="242"/>
      <c r="ET6" s="242"/>
      <c r="EU6" s="242"/>
      <c r="FB6" s="242" t="s">
        <v>201</v>
      </c>
      <c r="FC6" s="242"/>
      <c r="FD6" s="242"/>
      <c r="FE6" s="242"/>
      <c r="FF6" s="242"/>
      <c r="FR6" s="233" t="s">
        <v>137</v>
      </c>
      <c r="FS6" s="233"/>
      <c r="FT6" s="233"/>
      <c r="FU6" s="233"/>
      <c r="FV6" s="233"/>
      <c r="GC6" s="248" t="s">
        <v>151</v>
      </c>
      <c r="GD6" s="233"/>
      <c r="GE6" s="233"/>
      <c r="GF6" s="233"/>
      <c r="GG6" s="233"/>
      <c r="GP6" s="48"/>
      <c r="GQ6" s="233" t="s">
        <v>152</v>
      </c>
      <c r="GR6" s="233"/>
      <c r="GS6" s="233"/>
      <c r="GT6" s="233"/>
      <c r="GU6" s="233"/>
      <c r="HC6" s="48"/>
      <c r="HE6" s="233" t="s">
        <v>153</v>
      </c>
      <c r="HF6" s="233"/>
      <c r="HG6" s="233"/>
      <c r="HH6" s="233"/>
      <c r="HI6" s="233"/>
      <c r="HQ6" s="48"/>
      <c r="HR6" s="233" t="s">
        <v>154</v>
      </c>
      <c r="HS6" s="233"/>
      <c r="HT6" s="233"/>
      <c r="HU6" s="233"/>
      <c r="HV6" s="233"/>
      <c r="IF6" s="48"/>
      <c r="IG6" s="233" t="s">
        <v>155</v>
      </c>
      <c r="IH6" s="233"/>
      <c r="II6" s="233"/>
      <c r="IJ6" s="233"/>
      <c r="IK6" s="233"/>
      <c r="IS6" s="48"/>
      <c r="IT6" s="233" t="s">
        <v>156</v>
      </c>
      <c r="IU6" s="233"/>
      <c r="IV6" s="233"/>
      <c r="IW6" s="233"/>
      <c r="IX6" s="233"/>
      <c r="JG6" s="233" t="s">
        <v>157</v>
      </c>
      <c r="JH6" s="233"/>
      <c r="JI6" s="233"/>
      <c r="JJ6" s="233"/>
      <c r="JK6" s="233"/>
      <c r="JU6" s="48"/>
      <c r="JV6" s="233" t="s">
        <v>202</v>
      </c>
      <c r="JW6" s="233"/>
      <c r="JX6" s="233"/>
      <c r="JY6" s="233"/>
      <c r="JZ6" s="233"/>
      <c r="KJ6" s="48"/>
      <c r="KL6" s="233" t="s">
        <v>203</v>
      </c>
      <c r="KM6" s="233"/>
      <c r="KN6" s="233"/>
      <c r="KO6" s="233"/>
      <c r="KP6" s="233"/>
      <c r="KT6" s="233" t="s">
        <v>204</v>
      </c>
      <c r="KU6" s="233"/>
      <c r="KV6" s="233"/>
      <c r="KW6" s="233"/>
      <c r="KX6" s="233"/>
      <c r="LA6" s="233" t="s">
        <v>205</v>
      </c>
      <c r="LB6" s="233"/>
      <c r="LC6" s="233"/>
      <c r="LD6" s="233"/>
      <c r="LE6" s="233"/>
    </row>
    <row r="7" spans="1:317" ht="14.4" x14ac:dyDescent="0.3">
      <c r="B7" s="1" t="s">
        <v>147</v>
      </c>
      <c r="C7" s="1" t="s">
        <v>148</v>
      </c>
      <c r="D7" s="1" t="s">
        <v>54</v>
      </c>
      <c r="E7" s="1" t="s">
        <v>149</v>
      </c>
      <c r="F7" s="1" t="s">
        <v>158</v>
      </c>
      <c r="O7" s="48"/>
      <c r="P7" s="1" t="s">
        <v>147</v>
      </c>
      <c r="Q7" s="1" t="s">
        <v>148</v>
      </c>
      <c r="R7" s="1" t="s">
        <v>54</v>
      </c>
      <c r="S7" s="1" t="s">
        <v>149</v>
      </c>
      <c r="T7" s="1" t="s">
        <v>158</v>
      </c>
      <c r="AE7" s="48"/>
      <c r="AH7" s="1" t="s">
        <v>147</v>
      </c>
      <c r="AI7" s="1" t="s">
        <v>148</v>
      </c>
      <c r="AJ7" t="s">
        <v>54</v>
      </c>
      <c r="AK7" t="s">
        <v>149</v>
      </c>
      <c r="AL7" t="s">
        <v>150</v>
      </c>
      <c r="AX7" s="48"/>
      <c r="BA7" s="1" t="s">
        <v>147</v>
      </c>
      <c r="BB7" s="1" t="s">
        <v>148</v>
      </c>
      <c r="BC7" t="s">
        <v>54</v>
      </c>
      <c r="BD7" t="s">
        <v>149</v>
      </c>
      <c r="BE7" t="s">
        <v>150</v>
      </c>
      <c r="BO7" s="48"/>
      <c r="BR7" s="1" t="s">
        <v>147</v>
      </c>
      <c r="BS7" s="1" t="s">
        <v>148</v>
      </c>
      <c r="BT7" t="s">
        <v>54</v>
      </c>
      <c r="BU7" t="s">
        <v>149</v>
      </c>
      <c r="BV7" t="s">
        <v>150</v>
      </c>
      <c r="CI7" s="48"/>
      <c r="CJ7" s="1" t="s">
        <v>147</v>
      </c>
      <c r="CK7" s="1" t="s">
        <v>148</v>
      </c>
      <c r="CL7" t="s">
        <v>54</v>
      </c>
      <c r="CM7" t="s">
        <v>149</v>
      </c>
      <c r="CN7" t="s">
        <v>150</v>
      </c>
      <c r="CZ7" s="48"/>
      <c r="DA7" s="1" t="s">
        <v>147</v>
      </c>
      <c r="DB7" s="1" t="s">
        <v>148</v>
      </c>
      <c r="DC7" t="s">
        <v>54</v>
      </c>
      <c r="DD7" t="s">
        <v>149</v>
      </c>
      <c r="DE7" t="s">
        <v>150</v>
      </c>
      <c r="DM7" s="85" t="s">
        <v>147</v>
      </c>
      <c r="DN7" s="1" t="s">
        <v>148</v>
      </c>
      <c r="DO7" t="s">
        <v>54</v>
      </c>
      <c r="DP7" t="s">
        <v>149</v>
      </c>
      <c r="DQ7" t="s">
        <v>150</v>
      </c>
      <c r="EB7" s="1" t="s">
        <v>147</v>
      </c>
      <c r="EC7" s="1" t="s">
        <v>148</v>
      </c>
      <c r="ED7" t="s">
        <v>54</v>
      </c>
      <c r="EE7" t="s">
        <v>149</v>
      </c>
      <c r="EF7" t="s">
        <v>150</v>
      </c>
      <c r="EQ7" s="1" t="s">
        <v>147</v>
      </c>
      <c r="ER7" s="1" t="s">
        <v>148</v>
      </c>
      <c r="ES7" t="s">
        <v>54</v>
      </c>
      <c r="ET7" t="s">
        <v>149</v>
      </c>
      <c r="EU7" t="s">
        <v>150</v>
      </c>
      <c r="FB7" s="1" t="s">
        <v>147</v>
      </c>
      <c r="FC7" s="1" t="s">
        <v>148</v>
      </c>
      <c r="FD7" t="s">
        <v>54</v>
      </c>
      <c r="FE7" t="s">
        <v>149</v>
      </c>
      <c r="FF7" t="s">
        <v>150</v>
      </c>
      <c r="FR7" s="1" t="s">
        <v>147</v>
      </c>
      <c r="FS7" s="1" t="s">
        <v>148</v>
      </c>
      <c r="FT7" t="s">
        <v>54</v>
      </c>
      <c r="FU7" t="s">
        <v>149</v>
      </c>
      <c r="FV7" t="s">
        <v>150</v>
      </c>
      <c r="GC7" s="85" t="s">
        <v>147</v>
      </c>
      <c r="GD7" s="1" t="s">
        <v>148</v>
      </c>
      <c r="GE7" s="1" t="s">
        <v>54</v>
      </c>
      <c r="GF7" s="1" t="s">
        <v>149</v>
      </c>
      <c r="GG7" s="1" t="s">
        <v>159</v>
      </c>
      <c r="GP7" s="48"/>
      <c r="GQ7" s="1" t="s">
        <v>147</v>
      </c>
      <c r="GR7" s="1" t="s">
        <v>148</v>
      </c>
      <c r="GS7" s="1" t="s">
        <v>54</v>
      </c>
      <c r="GT7" s="1" t="s">
        <v>149</v>
      </c>
      <c r="GU7" s="1" t="s">
        <v>158</v>
      </c>
      <c r="HC7" s="48"/>
      <c r="HE7" s="1" t="s">
        <v>147</v>
      </c>
      <c r="HF7" s="1" t="s">
        <v>148</v>
      </c>
      <c r="HG7" s="1" t="s">
        <v>54</v>
      </c>
      <c r="HH7" s="1" t="s">
        <v>149</v>
      </c>
      <c r="HI7" s="1" t="s">
        <v>158</v>
      </c>
      <c r="HQ7" s="48"/>
      <c r="HR7" s="1" t="s">
        <v>147</v>
      </c>
      <c r="HS7" s="1" t="s">
        <v>148</v>
      </c>
      <c r="HT7" s="1" t="s">
        <v>54</v>
      </c>
      <c r="HU7" s="1" t="s">
        <v>149</v>
      </c>
      <c r="HV7" s="1" t="s">
        <v>158</v>
      </c>
      <c r="IF7" s="48"/>
      <c r="IG7" s="1" t="s">
        <v>147</v>
      </c>
      <c r="IH7" s="1" t="s">
        <v>148</v>
      </c>
      <c r="II7" s="1" t="s">
        <v>54</v>
      </c>
      <c r="IJ7" s="1" t="s">
        <v>149</v>
      </c>
      <c r="IK7" s="1" t="s">
        <v>158</v>
      </c>
      <c r="IS7" s="48"/>
      <c r="IT7" s="1" t="s">
        <v>147</v>
      </c>
      <c r="IU7" s="1" t="s">
        <v>148</v>
      </c>
      <c r="IV7" s="1" t="s">
        <v>54</v>
      </c>
      <c r="IW7" s="1" t="s">
        <v>149</v>
      </c>
      <c r="IX7" s="1" t="s">
        <v>158</v>
      </c>
      <c r="JG7" s="1" t="s">
        <v>147</v>
      </c>
      <c r="JH7" s="1" t="s">
        <v>148</v>
      </c>
      <c r="JI7" s="1" t="s">
        <v>54</v>
      </c>
      <c r="JJ7" s="1" t="s">
        <v>149</v>
      </c>
      <c r="JK7" s="1" t="s">
        <v>158</v>
      </c>
      <c r="JU7" s="48"/>
      <c r="JV7" s="1" t="s">
        <v>147</v>
      </c>
      <c r="JW7" s="1" t="s">
        <v>148</v>
      </c>
      <c r="JX7" s="1" t="s">
        <v>54</v>
      </c>
      <c r="JY7" s="1" t="s">
        <v>149</v>
      </c>
      <c r="JZ7" s="1" t="s">
        <v>158</v>
      </c>
      <c r="KJ7" s="48"/>
      <c r="KL7" s="1" t="s">
        <v>147</v>
      </c>
      <c r="KM7" s="1" t="s">
        <v>148</v>
      </c>
      <c r="KN7" s="1" t="s">
        <v>54</v>
      </c>
      <c r="KO7" s="1" t="s">
        <v>149</v>
      </c>
      <c r="KP7" s="1" t="s">
        <v>158</v>
      </c>
      <c r="KT7" s="1" t="s">
        <v>147</v>
      </c>
      <c r="KU7" s="1" t="s">
        <v>148</v>
      </c>
      <c r="KV7" s="1" t="s">
        <v>54</v>
      </c>
      <c r="KW7" s="1" t="s">
        <v>149</v>
      </c>
      <c r="KX7" s="1" t="s">
        <v>158</v>
      </c>
      <c r="LA7" s="1" t="s">
        <v>147</v>
      </c>
      <c r="LB7" s="1" t="s">
        <v>148</v>
      </c>
      <c r="LC7" s="1" t="s">
        <v>54</v>
      </c>
      <c r="LD7" s="1" t="s">
        <v>149</v>
      </c>
      <c r="LE7" s="1" t="s">
        <v>158</v>
      </c>
    </row>
    <row r="8" spans="1:317" ht="14.4" x14ac:dyDescent="0.3">
      <c r="B8" s="29">
        <v>0.10299999999999999</v>
      </c>
      <c r="C8" s="29">
        <v>0.89319999999999999</v>
      </c>
      <c r="D8">
        <v>37.910277470328097</v>
      </c>
      <c r="E8" s="62">
        <f>B8/$B$38</f>
        <v>0.11935110081112398</v>
      </c>
      <c r="F8">
        <f>0.75*PI()*B38*2*TAN(D29*PI()/180)*39.37</f>
        <v>25</v>
      </c>
      <c r="O8" s="48"/>
      <c r="P8" s="29">
        <v>0.10299999999999999</v>
      </c>
      <c r="Q8" s="29">
        <v>0.89319999999999999</v>
      </c>
      <c r="R8">
        <f>D8+$Q$42</f>
        <v>37.210306531286726</v>
      </c>
      <c r="S8" s="49">
        <f>P8/$B$38</f>
        <v>0.11935110081112398</v>
      </c>
      <c r="T8">
        <f>0.75*PI()*P38*2*TAN(R29*PI()/180)*39.37</f>
        <v>23</v>
      </c>
      <c r="AE8" s="48"/>
      <c r="AH8" s="29">
        <v>0.10299999999999999</v>
      </c>
      <c r="AI8" s="29">
        <v>0.89319999999999999</v>
      </c>
      <c r="AJ8">
        <f>D8+$AI$42</f>
        <v>38.259277362730245</v>
      </c>
      <c r="AK8" s="28">
        <f>AH8/$AH$38</f>
        <v>0.11935110081112398</v>
      </c>
      <c r="AL8">
        <f>0.75*PI()*AH38*2*TAN(AJ29*PI()/180)*39.37</f>
        <v>26.000000000000007</v>
      </c>
      <c r="AX8" s="48"/>
      <c r="BA8" s="29">
        <v>0.10299999999999999</v>
      </c>
      <c r="BB8" s="29">
        <v>0.89319999999999999</v>
      </c>
      <c r="BC8">
        <f>D8+$BB$42</f>
        <v>38.607588205832236</v>
      </c>
      <c r="BD8" s="28">
        <f>BA8/$BA$38</f>
        <v>0.11935110081112398</v>
      </c>
      <c r="BE8">
        <f>0.75*PI()*BA38*2*TAN(BC29*PI()/180)*39.37</f>
        <v>27</v>
      </c>
      <c r="BO8" s="48"/>
      <c r="BR8" s="29">
        <v>0.10299999999999999</v>
      </c>
      <c r="BS8" s="29">
        <v>0.89319999999999999</v>
      </c>
      <c r="BT8">
        <f>D8+$BS$42</f>
        <v>38.955186371649411</v>
      </c>
      <c r="BU8" s="28">
        <f>BR8/$BR$38</f>
        <v>0.11935110081112398</v>
      </c>
      <c r="BV8">
        <f>0.75*PI()*BR38*2*TAN(BT29*PI()/180)*39.37</f>
        <v>28.000000000000007</v>
      </c>
      <c r="CI8" s="48"/>
      <c r="CJ8" s="29">
        <v>0.10299999999999999</v>
      </c>
      <c r="CK8" s="29">
        <v>0.89319999999999999</v>
      </c>
      <c r="CL8">
        <f>D8+$CK$42</f>
        <v>39.302048538601632</v>
      </c>
      <c r="CM8" s="49">
        <f>CJ8/$CJ$38</f>
        <v>0.11935110081112398</v>
      </c>
      <c r="CN8">
        <f>0.75*PI()*CJ38*2*TAN(CL29*PI()/180)*39.37</f>
        <v>28.999999999999996</v>
      </c>
      <c r="CZ8" s="48"/>
      <c r="DA8" s="29">
        <v>0.10299999999999999</v>
      </c>
      <c r="DB8" s="29">
        <v>0.89319999999999999</v>
      </c>
      <c r="DC8">
        <f>D8+$DB$42</f>
        <v>39.648151699528491</v>
      </c>
      <c r="DD8" s="49">
        <f>DA8/$DA$38</f>
        <v>0.11935110081112398</v>
      </c>
      <c r="DE8">
        <f>0.75*PI()*CJ38*2*TAN(DC29*PI()/180)*39.37</f>
        <v>29.999999999999996</v>
      </c>
      <c r="DM8" s="86">
        <v>0.10299999999999999</v>
      </c>
      <c r="DN8" s="29">
        <v>0.89319999999999999</v>
      </c>
      <c r="DO8">
        <f>D8+$DN$42</f>
        <v>39.9934731693833</v>
      </c>
      <c r="DP8" s="49">
        <f>DM8/$DM$38</f>
        <v>0.11935110081112398</v>
      </c>
      <c r="DQ8">
        <f>0.75*PI()*CJ38*2*TAN(DO29*PI()/180)*39.37</f>
        <v>31.000000000000004</v>
      </c>
      <c r="EB8" s="29">
        <v>0.10299999999999999</v>
      </c>
      <c r="EC8" s="29">
        <v>0.89319999999999999</v>
      </c>
      <c r="ED8">
        <f>D8+$EC$42</f>
        <v>40.3379905926014</v>
      </c>
      <c r="EE8" s="49">
        <f>EB8/$EB$38</f>
        <v>0.11935110081112398</v>
      </c>
      <c r="EF8">
        <f>0.75*PI()*CJ38*2*TAN(ED29*PI()/180)*39.37</f>
        <v>32</v>
      </c>
      <c r="EQ8" s="29">
        <v>0.10299999999999999</v>
      </c>
      <c r="ER8" s="29">
        <v>0.89319999999999999</v>
      </c>
      <c r="ES8">
        <f>D8+$ER$42</f>
        <v>40.509940892439445</v>
      </c>
      <c r="ET8" s="28">
        <f>EQ8/$EQ$38</f>
        <v>0.11935110081112398</v>
      </c>
      <c r="EU8">
        <f>0.75*PI()*EQ38*2*TAN(ES29*PI()/180)*39.37</f>
        <v>32.500000000000007</v>
      </c>
      <c r="FB8" s="29">
        <v>0.10299999999999999</v>
      </c>
      <c r="FC8" s="29">
        <v>0.89319999999999999</v>
      </c>
      <c r="FD8">
        <f>D8+$FC$42</f>
        <v>40.68168195013876</v>
      </c>
      <c r="FE8">
        <f>FB8/$FB$38</f>
        <v>0.11935110081112398</v>
      </c>
      <c r="FF8">
        <f>0.75*PI()*CJ38*2*TAN(FD29*PI()/180)*39.37</f>
        <v>33</v>
      </c>
      <c r="FR8" s="29">
        <v>0.10299999999999999</v>
      </c>
      <c r="FS8" s="29">
        <v>0.89319999999999999</v>
      </c>
      <c r="FT8">
        <f>D8+$FS$42</f>
        <v>41.024525566177473</v>
      </c>
      <c r="FU8" s="49">
        <f>FR8/$FR$38</f>
        <v>0.11935110081112398</v>
      </c>
      <c r="FV8">
        <f>0.75*PI()*CJ38*2*TAN(FT29*PI()/180)*39.37</f>
        <v>34</v>
      </c>
      <c r="GC8" s="48">
        <v>0.10299999999999999</v>
      </c>
      <c r="GD8">
        <v>0.89319999999999999</v>
      </c>
      <c r="GE8">
        <f t="shared" ref="GE8:GE38" si="0">D8 +$GD$42</f>
        <v>41.366500114495452</v>
      </c>
      <c r="GF8">
        <v>0.11935110081112398</v>
      </c>
      <c r="GG8">
        <f>0.75*PI()*GC38*2*TAN(GE29*PI()/180)*39.37</f>
        <v>35</v>
      </c>
      <c r="GP8" s="48"/>
      <c r="GQ8" s="29">
        <v>0.10299999999999999</v>
      </c>
      <c r="GR8" s="29">
        <v>0.89319999999999999</v>
      </c>
      <c r="GS8">
        <f t="shared" ref="GS8:GS38" si="1">D8 +$GR$42</f>
        <v>41.707584624497954</v>
      </c>
      <c r="GT8" s="49">
        <f>GQ8/$B$38</f>
        <v>0.11935110081112398</v>
      </c>
      <c r="GU8">
        <f>0.75*PI()*GQ38*2*TAN(GS29*PI()/180)*39.37</f>
        <v>35.999999999999986</v>
      </c>
      <c r="HC8" s="48"/>
      <c r="HE8" s="29">
        <v>0.10299999999999999</v>
      </c>
      <c r="HF8" s="29">
        <v>0.89319999999999999</v>
      </c>
      <c r="HG8">
        <f t="shared" ref="HG8:HG38" si="2">D8+$HF$42</f>
        <v>42.047758486909345</v>
      </c>
      <c r="HH8" s="49">
        <f>HE8/$B$38</f>
        <v>0.11935110081112398</v>
      </c>
      <c r="HI8">
        <f>0.75*PI()*HE38*2*TAN(HG29*PI()/180)*39.37</f>
        <v>37</v>
      </c>
      <c r="HQ8" s="48"/>
      <c r="HR8" s="29">
        <v>0.10299999999999999</v>
      </c>
      <c r="HS8" s="29">
        <v>0.89319999999999999</v>
      </c>
      <c r="HT8">
        <f t="shared" ref="HT8:HT38" si="3">D8+$HS$42</f>
        <v>42.387001459123972</v>
      </c>
      <c r="HU8" s="49">
        <f>HR8/$B$38</f>
        <v>0.11935110081112398</v>
      </c>
      <c r="HV8">
        <f>0.75*PI()*HR38*2*TAN(HT29*PI()/180)*39.37</f>
        <v>38</v>
      </c>
      <c r="IF8" s="48"/>
      <c r="IG8" s="29">
        <v>0.10299999999999999</v>
      </c>
      <c r="IH8" s="29">
        <v>0.89319999999999999</v>
      </c>
      <c r="II8">
        <f t="shared" ref="II8:II38" si="4">D8+$IH$42</f>
        <v>42.725293670215571</v>
      </c>
      <c r="IJ8" s="28">
        <f t="shared" ref="IJ8:IJ38" si="5">IG8/$B$38</f>
        <v>0.11935110081112398</v>
      </c>
      <c r="IK8">
        <f>0.75*PI()*HR38*2*TAN(HT29*PI()/180)*39.37</f>
        <v>38</v>
      </c>
      <c r="IS8" s="48"/>
      <c r="IT8" s="29">
        <v>0.10299999999999999</v>
      </c>
      <c r="IU8" s="29">
        <v>0.89319999999999999</v>
      </c>
      <c r="IV8" s="29">
        <f t="shared" ref="IV8:IV38" si="6">D8+$IU$42</f>
        <v>43.062615625605211</v>
      </c>
      <c r="IW8" s="28">
        <f t="shared" ref="IW8:IW38" si="7">IT8/$B$38</f>
        <v>0.11935110081112398</v>
      </c>
      <c r="IX8">
        <f>0.75*PI()*IT38*2*TAN(IV29*PI()/180)*39.37</f>
        <v>40</v>
      </c>
      <c r="JG8" s="29">
        <v>0.10299999999999999</v>
      </c>
      <c r="JH8" s="29">
        <v>0.89319999999999999</v>
      </c>
      <c r="JI8">
        <f>D8+$JH$42</f>
        <v>43.734272698321249</v>
      </c>
      <c r="JJ8" s="28">
        <f>JG8/$JG$38</f>
        <v>0.11935110081112398</v>
      </c>
      <c r="JK8">
        <f>0.75*PI()*IT38*2*TAN(JI29*PI()/180)*39.37</f>
        <v>42</v>
      </c>
      <c r="JU8" s="48"/>
      <c r="JV8" s="29">
        <v>0.10299999999999999</v>
      </c>
      <c r="JW8" s="29">
        <v>0.89319999999999999</v>
      </c>
      <c r="JX8" s="29">
        <f t="shared" ref="JX8:JX38" si="8">D8+$JW$42</f>
        <v>46.378459045104698</v>
      </c>
      <c r="JY8" s="28">
        <f>JV8/$B$38</f>
        <v>0.11935110081112398</v>
      </c>
      <c r="JZ8">
        <f>0.75*PI()*JV38*2*TAN(JX29*PI()/180)*39.37</f>
        <v>50.000000000000007</v>
      </c>
      <c r="KJ8" s="48"/>
      <c r="KL8" s="29">
        <v>0.10299999999999999</v>
      </c>
      <c r="KM8" s="29">
        <v>0.89319999999999999</v>
      </c>
      <c r="KN8">
        <v>37.910277470328097</v>
      </c>
      <c r="KO8" s="49">
        <f>KL8/$KL$32</f>
        <v>0.14285714285714285</v>
      </c>
      <c r="KP8">
        <f>0.75*PI()*KL32*2*TAN(KN25*PI()/180)*39.37</f>
        <v>24.646439352916708</v>
      </c>
      <c r="KT8" s="29">
        <v>0.10299999999999999</v>
      </c>
      <c r="KU8" s="29">
        <v>0.89319999999999999</v>
      </c>
      <c r="KV8">
        <f>KN8+$KM$42</f>
        <v>36.810197625407596</v>
      </c>
      <c r="KW8" s="49">
        <f>KT8/$KL$32</f>
        <v>0.14285714285714285</v>
      </c>
      <c r="KX8">
        <f>0.75*PI()*KT32*2*TAN(KV25*PI()/180)*39.37</f>
        <v>21.999999999999996</v>
      </c>
      <c r="LA8" s="29">
        <v>0.10299999999999999</v>
      </c>
      <c r="LB8" s="29">
        <v>0.89319999999999999</v>
      </c>
      <c r="LC8">
        <f>D8+$LB$40</f>
        <v>37.626139806407252</v>
      </c>
      <c r="LD8" s="49">
        <f>LA8/$LA$35</f>
        <v>0.13081026162052323</v>
      </c>
      <c r="LE8">
        <f>0.75*PI()*LA35*2*TAN(LC27*PI()/180)*39.37</f>
        <v>24.000000000000007</v>
      </c>
    </row>
    <row r="9" spans="1:317" ht="14.4" x14ac:dyDescent="0.3">
      <c r="B9" s="29">
        <v>0.129</v>
      </c>
      <c r="C9" s="29">
        <v>0.75768999999999997</v>
      </c>
      <c r="D9">
        <v>32.283577470328098</v>
      </c>
      <c r="E9" s="62">
        <f t="shared" ref="E9:E38" si="9">B9/$B$38</f>
        <v>0.14947856315179606</v>
      </c>
      <c r="O9" s="57"/>
      <c r="P9" s="29">
        <v>0.129</v>
      </c>
      <c r="Q9" s="29">
        <v>0.75768999999999997</v>
      </c>
      <c r="R9">
        <f t="shared" ref="R9:R38" si="10">D9+$Q$42</f>
        <v>31.583606531286726</v>
      </c>
      <c r="S9" s="49">
        <f t="shared" ref="S9:S27" si="11">P9/$B$38</f>
        <v>0.14947856315179606</v>
      </c>
      <c r="AE9" s="48"/>
      <c r="AH9" s="29">
        <v>0.129</v>
      </c>
      <c r="AI9" s="29">
        <v>0.75768999999999997</v>
      </c>
      <c r="AJ9">
        <f t="shared" ref="AJ9:AJ38" si="12">D9+$AI$42</f>
        <v>32.632577362730245</v>
      </c>
      <c r="AK9" s="28">
        <f t="shared" ref="AK9:AK38" si="13">AH9/$AH$38</f>
        <v>0.14947856315179606</v>
      </c>
      <c r="AX9" s="48"/>
      <c r="BA9" s="29">
        <v>0.129</v>
      </c>
      <c r="BB9" s="29">
        <v>0.75768999999999997</v>
      </c>
      <c r="BC9">
        <f t="shared" ref="BC9:BC38" si="14">D9+$BB$42</f>
        <v>32.980888205832237</v>
      </c>
      <c r="BD9" s="28">
        <f t="shared" ref="BD9:BD38" si="15">BA9/$BA$38</f>
        <v>0.14947856315179606</v>
      </c>
      <c r="BO9" s="48"/>
      <c r="BR9" s="29">
        <v>0.129</v>
      </c>
      <c r="BS9" s="29">
        <v>0.75768999999999997</v>
      </c>
      <c r="BT9">
        <f t="shared" ref="BT9:BT38" si="16">D9+$BS$42</f>
        <v>33.328486371649412</v>
      </c>
      <c r="BU9" s="28">
        <f t="shared" ref="BU9:BU38" si="17">BR9/$BR$38</f>
        <v>0.14947856315179606</v>
      </c>
      <c r="CI9" s="48"/>
      <c r="CJ9" s="29">
        <v>0.129</v>
      </c>
      <c r="CK9" s="29">
        <v>0.75768999999999997</v>
      </c>
      <c r="CL9">
        <f t="shared" ref="CL9:CL38" si="18">D9+$CK$42</f>
        <v>33.675348538601632</v>
      </c>
      <c r="CM9" s="49">
        <f t="shared" ref="CM9:CM38" si="19">CJ9/$CJ$38</f>
        <v>0.14947856315179606</v>
      </c>
      <c r="CZ9" s="48"/>
      <c r="DA9" s="29">
        <v>0.129</v>
      </c>
      <c r="DB9" s="29">
        <v>0.75768999999999997</v>
      </c>
      <c r="DC9">
        <f t="shared" ref="DC9:DC38" si="20">D9+$DB$42</f>
        <v>34.021451699528491</v>
      </c>
      <c r="DD9" s="49">
        <f t="shared" ref="DD9:DD38" si="21">DA9/$DA$38</f>
        <v>0.14947856315179606</v>
      </c>
      <c r="DM9" s="86">
        <v>0.129</v>
      </c>
      <c r="DN9" s="29">
        <v>0.75768999999999997</v>
      </c>
      <c r="DO9">
        <f t="shared" ref="DO9:DO38" si="22">D9+$DN$42</f>
        <v>34.366773169383301</v>
      </c>
      <c r="DP9" s="49">
        <f t="shared" ref="DP9:DP38" si="23">DM9/$DM$38</f>
        <v>0.14947856315179606</v>
      </c>
      <c r="EB9" s="29">
        <v>0.129</v>
      </c>
      <c r="EC9" s="29">
        <v>0.75768999999999997</v>
      </c>
      <c r="ED9">
        <f t="shared" ref="ED9:ED38" si="24">D9+$EC$42</f>
        <v>34.711290592601401</v>
      </c>
      <c r="EE9" s="49">
        <f t="shared" ref="EE9:EE38" si="25">EB9/$EB$38</f>
        <v>0.14947856315179606</v>
      </c>
      <c r="EQ9" s="29">
        <v>0.129</v>
      </c>
      <c r="ER9" s="29">
        <v>0.75768999999999997</v>
      </c>
      <c r="ES9">
        <f t="shared" ref="ES9:ES38" si="26">D9+$ER$42</f>
        <v>34.883240892439446</v>
      </c>
      <c r="ET9" s="28">
        <f t="shared" ref="ET9:ET38" si="27">EQ9/$EQ$38</f>
        <v>0.14947856315179606</v>
      </c>
      <c r="FB9" s="29">
        <v>0.129</v>
      </c>
      <c r="FC9" s="29">
        <v>0.75768999999999997</v>
      </c>
      <c r="FD9">
        <f t="shared" ref="FD9:FD38" si="28">D9+$FC$42</f>
        <v>35.05498195013876</v>
      </c>
      <c r="FE9">
        <f t="shared" ref="FE9:FE38" si="29">FB9/$FB$38</f>
        <v>0.14947856315179606</v>
      </c>
      <c r="FR9" s="29">
        <v>0.129</v>
      </c>
      <c r="FS9" s="29">
        <v>0.75768999999999997</v>
      </c>
      <c r="FT9">
        <f t="shared" ref="FT9:FT38" si="30">D9+$FS$42</f>
        <v>35.397825566177474</v>
      </c>
      <c r="FU9" s="49">
        <f t="shared" ref="FU9:FU38" si="31">FR9/$FR$38</f>
        <v>0.14947856315179606</v>
      </c>
      <c r="GC9" s="48">
        <v>0.129</v>
      </c>
      <c r="GD9">
        <v>0.75768999999999997</v>
      </c>
      <c r="GE9">
        <f t="shared" si="0"/>
        <v>35.739800114495452</v>
      </c>
      <c r="GF9">
        <v>0.14947856315179606</v>
      </c>
      <c r="GP9" s="48"/>
      <c r="GQ9" s="29">
        <v>0.129</v>
      </c>
      <c r="GR9" s="29">
        <v>0.75768999999999997</v>
      </c>
      <c r="GS9">
        <f t="shared" si="1"/>
        <v>36.080884624497955</v>
      </c>
      <c r="GT9" s="49">
        <f t="shared" ref="GT9:GT27" si="32">GQ9/$B$38</f>
        <v>0.14947856315179606</v>
      </c>
      <c r="HC9" s="48"/>
      <c r="HE9" s="29">
        <v>0.129</v>
      </c>
      <c r="HF9" s="29">
        <v>0.75768999999999997</v>
      </c>
      <c r="HG9">
        <f t="shared" si="2"/>
        <v>36.421058486909345</v>
      </c>
      <c r="HH9" s="49">
        <f t="shared" ref="HH9:HH27" si="33">HE9/$B$38</f>
        <v>0.14947856315179606</v>
      </c>
      <c r="HQ9" s="48"/>
      <c r="HR9" s="29">
        <v>0.129</v>
      </c>
      <c r="HS9" s="29">
        <v>0.75768999999999997</v>
      </c>
      <c r="HT9">
        <f t="shared" si="3"/>
        <v>36.760301459123973</v>
      </c>
      <c r="HU9" s="49">
        <f t="shared" ref="HU9:HU27" si="34">HR9/$B$38</f>
        <v>0.14947856315179606</v>
      </c>
      <c r="IF9" s="48"/>
      <c r="IG9" s="29">
        <v>0.129</v>
      </c>
      <c r="IH9" s="29">
        <v>0.75768999999999997</v>
      </c>
      <c r="II9">
        <f t="shared" si="4"/>
        <v>37.098593670215571</v>
      </c>
      <c r="IJ9" s="28">
        <f t="shared" si="5"/>
        <v>0.14947856315179606</v>
      </c>
      <c r="IS9" s="48"/>
      <c r="IT9" s="29">
        <v>0.129</v>
      </c>
      <c r="IU9" s="29">
        <v>0.75768999999999997</v>
      </c>
      <c r="IV9" s="29">
        <f t="shared" si="6"/>
        <v>37.435915625605212</v>
      </c>
      <c r="IW9" s="28">
        <f t="shared" si="7"/>
        <v>0.14947856315179606</v>
      </c>
      <c r="JG9" s="29">
        <v>0.129</v>
      </c>
      <c r="JH9" s="29">
        <v>0.75768999999999997</v>
      </c>
      <c r="JI9">
        <f t="shared" ref="JI9:JI38" si="35">D9+$JH$42</f>
        <v>38.107572698321249</v>
      </c>
      <c r="JJ9" s="28">
        <f t="shared" ref="JJ9:JJ38" si="36">JG9/$JG$38</f>
        <v>0.14947856315179606</v>
      </c>
      <c r="JU9" s="48"/>
      <c r="JV9" s="29">
        <v>0.129</v>
      </c>
      <c r="JW9" s="29">
        <v>0.75768999999999997</v>
      </c>
      <c r="JX9" s="29">
        <f t="shared" si="8"/>
        <v>40.751759045104698</v>
      </c>
      <c r="JY9" s="28">
        <f t="shared" ref="JY9:JY38" si="37">JV9/$B$38</f>
        <v>0.14947856315179606</v>
      </c>
      <c r="KJ9" s="48"/>
      <c r="KL9" s="29">
        <v>0.129</v>
      </c>
      <c r="KM9" s="29">
        <v>0.75768999999999997</v>
      </c>
      <c r="KN9">
        <v>32.283577470328098</v>
      </c>
      <c r="KO9" s="49">
        <f t="shared" ref="KO9:KO32" si="38">KL9/$KL$32</f>
        <v>0.17891816920943135</v>
      </c>
      <c r="KT9" s="29">
        <v>0.129</v>
      </c>
      <c r="KU9" s="29">
        <v>0.75768999999999997</v>
      </c>
      <c r="KV9">
        <f t="shared" ref="KV9:KV32" si="39">KN9+$KM$42</f>
        <v>31.183497625407597</v>
      </c>
      <c r="KW9" s="49">
        <f t="shared" ref="KW9:KW32" si="40">KT9/$KL$32</f>
        <v>0.17891816920943135</v>
      </c>
      <c r="LA9" s="29">
        <v>0.129</v>
      </c>
      <c r="LB9" s="29">
        <v>0.75768999999999997</v>
      </c>
      <c r="LC9">
        <f t="shared" ref="LC9:LC35" si="41">D9+$LB$40</f>
        <v>31.999439806407253</v>
      </c>
      <c r="LD9" s="49">
        <f t="shared" ref="LD9:LD35" si="42">LA9/$LA$35</f>
        <v>0.16383032766065533</v>
      </c>
    </row>
    <row r="10" spans="1:317" ht="14.4" x14ac:dyDescent="0.3">
      <c r="B10" s="29">
        <v>0.154</v>
      </c>
      <c r="C10" s="29">
        <v>0.65712000000000004</v>
      </c>
      <c r="D10">
        <v>28.161977470328093</v>
      </c>
      <c r="E10" s="62">
        <f t="shared" si="9"/>
        <v>0.17844727694090382</v>
      </c>
      <c r="O10" s="48"/>
      <c r="P10" s="29">
        <v>0.154</v>
      </c>
      <c r="Q10" s="29">
        <v>0.65712000000000004</v>
      </c>
      <c r="R10">
        <f t="shared" si="10"/>
        <v>27.462006531286722</v>
      </c>
      <c r="S10" s="49">
        <f t="shared" si="11"/>
        <v>0.17844727694090382</v>
      </c>
      <c r="AE10" s="48"/>
      <c r="AH10" s="29">
        <v>0.154</v>
      </c>
      <c r="AI10" s="29">
        <v>0.65712000000000004</v>
      </c>
      <c r="AJ10">
        <f t="shared" si="12"/>
        <v>28.510977362730241</v>
      </c>
      <c r="AK10" s="28">
        <f t="shared" si="13"/>
        <v>0.17844727694090382</v>
      </c>
      <c r="AX10" s="48"/>
      <c r="BA10" s="29">
        <v>0.154</v>
      </c>
      <c r="BB10" s="29">
        <v>0.65712000000000004</v>
      </c>
      <c r="BC10">
        <f t="shared" si="14"/>
        <v>28.859288205832229</v>
      </c>
      <c r="BD10" s="28">
        <f t="shared" si="15"/>
        <v>0.17844727694090382</v>
      </c>
      <c r="BO10" s="48"/>
      <c r="BR10" s="29">
        <v>0.154</v>
      </c>
      <c r="BS10" s="29">
        <v>0.65712000000000004</v>
      </c>
      <c r="BT10">
        <f t="shared" si="16"/>
        <v>29.206886371649404</v>
      </c>
      <c r="BU10" s="28">
        <f t="shared" si="17"/>
        <v>0.17844727694090382</v>
      </c>
      <c r="CI10" s="48"/>
      <c r="CJ10" s="29">
        <v>0.154</v>
      </c>
      <c r="CK10" s="29">
        <v>0.65712000000000004</v>
      </c>
      <c r="CL10">
        <f t="shared" si="18"/>
        <v>29.553748538601624</v>
      </c>
      <c r="CM10" s="49">
        <f t="shared" si="19"/>
        <v>0.17844727694090382</v>
      </c>
      <c r="CZ10" s="48"/>
      <c r="DA10" s="29">
        <v>0.154</v>
      </c>
      <c r="DB10" s="29">
        <v>0.65712000000000004</v>
      </c>
      <c r="DC10">
        <f t="shared" si="20"/>
        <v>29.899851699528483</v>
      </c>
      <c r="DD10" s="49">
        <f t="shared" si="21"/>
        <v>0.17844727694090382</v>
      </c>
      <c r="DM10" s="86">
        <v>0.154</v>
      </c>
      <c r="DN10" s="29">
        <v>0.65712000000000004</v>
      </c>
      <c r="DO10">
        <f t="shared" si="22"/>
        <v>30.245173169383296</v>
      </c>
      <c r="DP10" s="49">
        <f t="shared" si="23"/>
        <v>0.17844727694090382</v>
      </c>
      <c r="EB10" s="29">
        <v>0.154</v>
      </c>
      <c r="EC10" s="29">
        <v>0.65712000000000004</v>
      </c>
      <c r="ED10">
        <f t="shared" si="24"/>
        <v>30.5896905926014</v>
      </c>
      <c r="EE10" s="49">
        <f t="shared" si="25"/>
        <v>0.17844727694090382</v>
      </c>
      <c r="EQ10" s="29">
        <v>0.154</v>
      </c>
      <c r="ER10" s="29">
        <v>0.65712000000000004</v>
      </c>
      <c r="ES10">
        <f t="shared" si="26"/>
        <v>30.761640892439445</v>
      </c>
      <c r="ET10" s="28">
        <f t="shared" si="27"/>
        <v>0.17844727694090382</v>
      </c>
      <c r="FB10" s="29">
        <v>0.154</v>
      </c>
      <c r="FC10" s="29">
        <v>0.65712000000000004</v>
      </c>
      <c r="FD10">
        <f t="shared" si="28"/>
        <v>30.933381950138752</v>
      </c>
      <c r="FE10">
        <f t="shared" si="29"/>
        <v>0.17844727694090382</v>
      </c>
      <c r="FR10" s="29">
        <v>0.154</v>
      </c>
      <c r="FS10" s="29">
        <v>0.65712000000000004</v>
      </c>
      <c r="FT10">
        <f t="shared" si="30"/>
        <v>31.276225566177466</v>
      </c>
      <c r="FU10" s="49">
        <f t="shared" si="31"/>
        <v>0.17844727694090382</v>
      </c>
      <c r="GC10" s="48">
        <v>0.154</v>
      </c>
      <c r="GD10">
        <v>0.65712000000000004</v>
      </c>
      <c r="GE10">
        <f t="shared" si="0"/>
        <v>31.618200114495451</v>
      </c>
      <c r="GF10">
        <v>0.17844727694090382</v>
      </c>
      <c r="GP10" s="48"/>
      <c r="GQ10" s="29">
        <v>0.154</v>
      </c>
      <c r="GR10" s="29">
        <v>0.65712000000000004</v>
      </c>
      <c r="GS10">
        <f t="shared" si="1"/>
        <v>31.959284624497954</v>
      </c>
      <c r="GT10" s="49">
        <f t="shared" si="32"/>
        <v>0.17844727694090382</v>
      </c>
      <c r="HC10" s="48"/>
      <c r="HE10" s="29">
        <v>0.154</v>
      </c>
      <c r="HF10" s="29">
        <v>0.65712000000000004</v>
      </c>
      <c r="HG10">
        <f t="shared" si="2"/>
        <v>32.299458486909344</v>
      </c>
      <c r="HH10" s="49">
        <f t="shared" si="33"/>
        <v>0.17844727694090382</v>
      </c>
      <c r="HQ10" s="48"/>
      <c r="HR10" s="29">
        <v>0.154</v>
      </c>
      <c r="HS10" s="29">
        <v>0.65712000000000004</v>
      </c>
      <c r="HT10">
        <f t="shared" si="3"/>
        <v>32.638701459123972</v>
      </c>
      <c r="HU10" s="49">
        <f t="shared" si="34"/>
        <v>0.17844727694090382</v>
      </c>
      <c r="IF10" s="48"/>
      <c r="IG10" s="29">
        <v>0.154</v>
      </c>
      <c r="IH10" s="29">
        <v>0.65712000000000004</v>
      </c>
      <c r="II10">
        <f t="shared" si="4"/>
        <v>32.97699367021557</v>
      </c>
      <c r="IJ10" s="28">
        <f t="shared" si="5"/>
        <v>0.17844727694090382</v>
      </c>
      <c r="IS10" s="48"/>
      <c r="IT10" s="29">
        <v>0.154</v>
      </c>
      <c r="IU10" s="29">
        <v>0.65712000000000004</v>
      </c>
      <c r="IV10" s="29">
        <f t="shared" si="6"/>
        <v>33.314315625605211</v>
      </c>
      <c r="IW10" s="28">
        <f t="shared" si="7"/>
        <v>0.17844727694090382</v>
      </c>
      <c r="JG10" s="29">
        <v>0.154</v>
      </c>
      <c r="JH10" s="29">
        <v>0.65712000000000004</v>
      </c>
      <c r="JI10">
        <f t="shared" si="35"/>
        <v>33.985972698321248</v>
      </c>
      <c r="JJ10" s="28">
        <f t="shared" si="36"/>
        <v>0.17844727694090382</v>
      </c>
      <c r="JU10" s="48"/>
      <c r="JV10" s="29">
        <v>0.154</v>
      </c>
      <c r="JW10" s="29">
        <v>0.65712000000000004</v>
      </c>
      <c r="JX10" s="29">
        <f t="shared" si="8"/>
        <v>36.630159045104698</v>
      </c>
      <c r="JY10" s="28">
        <f t="shared" si="37"/>
        <v>0.17844727694090382</v>
      </c>
      <c r="KJ10" s="48"/>
      <c r="KL10" s="29">
        <v>0.154</v>
      </c>
      <c r="KM10" s="29">
        <v>0.65712000000000004</v>
      </c>
      <c r="KN10">
        <v>28.161977470328093</v>
      </c>
      <c r="KO10" s="49">
        <f t="shared" si="38"/>
        <v>0.21359223300970875</v>
      </c>
      <c r="KT10" s="29">
        <v>0.154</v>
      </c>
      <c r="KU10" s="29">
        <v>0.65712000000000004</v>
      </c>
      <c r="KV10">
        <f t="shared" si="39"/>
        <v>27.061897625407592</v>
      </c>
      <c r="KW10" s="49">
        <f t="shared" si="40"/>
        <v>0.21359223300970875</v>
      </c>
      <c r="LA10" s="29">
        <v>0.154</v>
      </c>
      <c r="LB10" s="29">
        <v>0.65712000000000004</v>
      </c>
      <c r="LC10">
        <f t="shared" si="41"/>
        <v>27.877839806407245</v>
      </c>
      <c r="LD10" s="49">
        <f t="shared" si="42"/>
        <v>0.19558039116078232</v>
      </c>
    </row>
    <row r="11" spans="1:317" ht="14.4" x14ac:dyDescent="0.3">
      <c r="B11" s="29">
        <v>0.18</v>
      </c>
      <c r="C11" s="29">
        <v>0.57984999999999998</v>
      </c>
      <c r="D11">
        <v>25.033577470328094</v>
      </c>
      <c r="E11" s="62">
        <f t="shared" si="9"/>
        <v>0.20857473928157588</v>
      </c>
      <c r="O11" s="48"/>
      <c r="P11" s="29">
        <v>0.18</v>
      </c>
      <c r="Q11" s="29">
        <v>0.57984999999999998</v>
      </c>
      <c r="R11">
        <f t="shared" si="10"/>
        <v>24.333606531286723</v>
      </c>
      <c r="S11" s="49">
        <f t="shared" si="11"/>
        <v>0.20857473928157588</v>
      </c>
      <c r="AE11" s="48"/>
      <c r="AH11" s="29">
        <v>0.18</v>
      </c>
      <c r="AI11" s="29">
        <v>0.57984999999999998</v>
      </c>
      <c r="AJ11">
        <f t="shared" si="12"/>
        <v>25.382577362730242</v>
      </c>
      <c r="AK11" s="28">
        <f t="shared" si="13"/>
        <v>0.20857473928157588</v>
      </c>
      <c r="AX11" s="48"/>
      <c r="BA11" s="29">
        <v>0.18</v>
      </c>
      <c r="BB11" s="29">
        <v>0.57984999999999998</v>
      </c>
      <c r="BC11">
        <f t="shared" si="14"/>
        <v>25.73088820583223</v>
      </c>
      <c r="BD11" s="28">
        <f t="shared" si="15"/>
        <v>0.20857473928157588</v>
      </c>
      <c r="BO11" s="48"/>
      <c r="BR11" s="29">
        <v>0.18</v>
      </c>
      <c r="BS11" s="29">
        <v>0.57984999999999998</v>
      </c>
      <c r="BT11">
        <f t="shared" si="16"/>
        <v>26.078486371649404</v>
      </c>
      <c r="BU11" s="28">
        <f t="shared" si="17"/>
        <v>0.20857473928157588</v>
      </c>
      <c r="CI11" s="48"/>
      <c r="CJ11" s="29">
        <v>0.18</v>
      </c>
      <c r="CK11" s="29">
        <v>0.57984999999999998</v>
      </c>
      <c r="CL11">
        <f t="shared" si="18"/>
        <v>26.425348538601625</v>
      </c>
      <c r="CM11" s="49">
        <f t="shared" si="19"/>
        <v>0.20857473928157588</v>
      </c>
      <c r="CZ11" s="48"/>
      <c r="DA11" s="29">
        <v>0.18</v>
      </c>
      <c r="DB11" s="29">
        <v>0.57984999999999998</v>
      </c>
      <c r="DC11">
        <f t="shared" si="20"/>
        <v>26.771451699528484</v>
      </c>
      <c r="DD11" s="49">
        <f t="shared" si="21"/>
        <v>0.20857473928157588</v>
      </c>
      <c r="DM11" s="86">
        <v>0.18</v>
      </c>
      <c r="DN11" s="29">
        <v>0.57984999999999998</v>
      </c>
      <c r="DO11">
        <f t="shared" si="22"/>
        <v>27.116773169383297</v>
      </c>
      <c r="DP11" s="49">
        <f t="shared" si="23"/>
        <v>0.20857473928157588</v>
      </c>
      <c r="EB11" s="29">
        <v>0.18</v>
      </c>
      <c r="EC11" s="29">
        <v>0.57984999999999998</v>
      </c>
      <c r="ED11">
        <f t="shared" si="24"/>
        <v>27.461290592601401</v>
      </c>
      <c r="EE11" s="49">
        <f t="shared" si="25"/>
        <v>0.20857473928157588</v>
      </c>
      <c r="EQ11" s="29">
        <v>0.18</v>
      </c>
      <c r="ER11" s="29">
        <v>0.57984999999999998</v>
      </c>
      <c r="ES11">
        <f t="shared" si="26"/>
        <v>27.633240892439446</v>
      </c>
      <c r="ET11" s="28">
        <f t="shared" si="27"/>
        <v>0.20857473928157588</v>
      </c>
      <c r="FB11" s="29">
        <v>0.18</v>
      </c>
      <c r="FC11" s="29">
        <v>0.57984999999999998</v>
      </c>
      <c r="FD11">
        <f t="shared" si="28"/>
        <v>27.804981950138753</v>
      </c>
      <c r="FE11">
        <f t="shared" si="29"/>
        <v>0.20857473928157588</v>
      </c>
      <c r="FR11" s="29">
        <v>0.18</v>
      </c>
      <c r="FS11" s="29">
        <v>0.57984999999999998</v>
      </c>
      <c r="FT11">
        <f t="shared" si="30"/>
        <v>28.147825566177467</v>
      </c>
      <c r="FU11" s="49">
        <f t="shared" si="31"/>
        <v>0.20857473928157588</v>
      </c>
      <c r="GC11" s="48">
        <v>0.18</v>
      </c>
      <c r="GD11">
        <v>0.57984999999999998</v>
      </c>
      <c r="GE11">
        <f t="shared" si="0"/>
        <v>28.489800114495452</v>
      </c>
      <c r="GF11">
        <v>0.20857473928157588</v>
      </c>
      <c r="GP11" s="48"/>
      <c r="GQ11" s="29">
        <v>0.18</v>
      </c>
      <c r="GR11" s="29">
        <v>0.57984999999999998</v>
      </c>
      <c r="GS11">
        <f t="shared" si="1"/>
        <v>28.830884624497955</v>
      </c>
      <c r="GT11" s="49">
        <f t="shared" si="32"/>
        <v>0.20857473928157588</v>
      </c>
      <c r="HC11" s="48"/>
      <c r="HE11" s="29">
        <v>0.18</v>
      </c>
      <c r="HF11" s="29">
        <v>0.57984999999999998</v>
      </c>
      <c r="HG11">
        <f t="shared" si="2"/>
        <v>29.171058486909345</v>
      </c>
      <c r="HH11" s="49">
        <f t="shared" si="33"/>
        <v>0.20857473928157588</v>
      </c>
      <c r="HQ11" s="48"/>
      <c r="HR11" s="29">
        <v>0.18</v>
      </c>
      <c r="HS11" s="29">
        <v>0.57984999999999998</v>
      </c>
      <c r="HT11">
        <f t="shared" si="3"/>
        <v>29.510301459123973</v>
      </c>
      <c r="HU11" s="49">
        <f t="shared" si="34"/>
        <v>0.20857473928157588</v>
      </c>
      <c r="IF11" s="48"/>
      <c r="IG11" s="29">
        <v>0.18</v>
      </c>
      <c r="IH11" s="29">
        <v>0.57984999999999998</v>
      </c>
      <c r="II11">
        <f t="shared" si="4"/>
        <v>29.848593670215571</v>
      </c>
      <c r="IJ11" s="28">
        <f t="shared" si="5"/>
        <v>0.20857473928157588</v>
      </c>
      <c r="IS11" s="48"/>
      <c r="IT11" s="29">
        <v>0.18</v>
      </c>
      <c r="IU11" s="29">
        <v>0.57984999999999998</v>
      </c>
      <c r="IV11" s="29">
        <f t="shared" si="6"/>
        <v>30.185915625605212</v>
      </c>
      <c r="IW11" s="28">
        <f t="shared" si="7"/>
        <v>0.20857473928157588</v>
      </c>
      <c r="JG11" s="29">
        <v>0.18</v>
      </c>
      <c r="JH11" s="29">
        <v>0.57984999999999998</v>
      </c>
      <c r="JI11">
        <f t="shared" si="35"/>
        <v>30.857572698321245</v>
      </c>
      <c r="JJ11" s="28">
        <f t="shared" si="36"/>
        <v>0.20857473928157588</v>
      </c>
      <c r="JU11" s="48"/>
      <c r="JV11" s="29">
        <v>0.18</v>
      </c>
      <c r="JW11" s="29">
        <v>0.57984999999999998</v>
      </c>
      <c r="JX11" s="29">
        <f t="shared" si="8"/>
        <v>33.501759045104698</v>
      </c>
      <c r="JY11" s="28">
        <f t="shared" si="37"/>
        <v>0.20857473928157588</v>
      </c>
      <c r="KJ11" s="48"/>
      <c r="KL11" s="29">
        <v>0.18</v>
      </c>
      <c r="KM11" s="29">
        <v>0.57984999999999998</v>
      </c>
      <c r="KN11">
        <v>25.033577470328094</v>
      </c>
      <c r="KO11" s="49">
        <f t="shared" si="38"/>
        <v>0.24965325936199723</v>
      </c>
      <c r="KT11" s="29">
        <v>0.18</v>
      </c>
      <c r="KU11" s="29">
        <v>0.57984999999999998</v>
      </c>
      <c r="KV11">
        <f t="shared" si="39"/>
        <v>23.933497625407593</v>
      </c>
      <c r="KW11" s="49">
        <f t="shared" si="40"/>
        <v>0.24965325936199723</v>
      </c>
      <c r="LA11" s="29">
        <v>0.18</v>
      </c>
      <c r="LB11" s="29">
        <v>0.57984999999999998</v>
      </c>
      <c r="LC11">
        <f t="shared" si="41"/>
        <v>24.749439806407246</v>
      </c>
      <c r="LD11" s="49">
        <f t="shared" si="42"/>
        <v>0.2286004572009144</v>
      </c>
    </row>
    <row r="12" spans="1:317" ht="14.4" x14ac:dyDescent="0.3">
      <c r="B12" s="29">
        <v>0.20599999999999999</v>
      </c>
      <c r="C12" s="29">
        <v>0.51898999999999995</v>
      </c>
      <c r="D12">
        <v>22.583777470328094</v>
      </c>
      <c r="E12" s="62">
        <f t="shared" si="9"/>
        <v>0.23870220162224795</v>
      </c>
      <c r="O12" s="48"/>
      <c r="P12" s="29">
        <v>0.20599999999999999</v>
      </c>
      <c r="Q12" s="29">
        <v>0.51898999999999995</v>
      </c>
      <c r="R12">
        <f t="shared" si="10"/>
        <v>21.883806531286723</v>
      </c>
      <c r="S12" s="49">
        <f t="shared" si="11"/>
        <v>0.23870220162224795</v>
      </c>
      <c r="AE12" s="48"/>
      <c r="AH12" s="29">
        <v>0.20599999999999999</v>
      </c>
      <c r="AI12" s="29">
        <v>0.51898999999999995</v>
      </c>
      <c r="AJ12">
        <f t="shared" si="12"/>
        <v>22.932777362730242</v>
      </c>
      <c r="AK12" s="28">
        <f t="shared" si="13"/>
        <v>0.23870220162224795</v>
      </c>
      <c r="AX12" s="48"/>
      <c r="BA12" s="29">
        <v>0.20599999999999999</v>
      </c>
      <c r="BB12" s="29">
        <v>0.51898999999999995</v>
      </c>
      <c r="BC12">
        <f t="shared" si="14"/>
        <v>23.281088205832233</v>
      </c>
      <c r="BD12" s="28">
        <f t="shared" si="15"/>
        <v>0.23870220162224795</v>
      </c>
      <c r="BO12" s="48"/>
      <c r="BR12" s="29">
        <v>0.20599999999999999</v>
      </c>
      <c r="BS12" s="29">
        <v>0.51898999999999995</v>
      </c>
      <c r="BT12">
        <f t="shared" si="16"/>
        <v>23.628686371649408</v>
      </c>
      <c r="BU12" s="28">
        <f t="shared" si="17"/>
        <v>0.23870220162224795</v>
      </c>
      <c r="CI12" s="48"/>
      <c r="CJ12" s="29">
        <v>0.20599999999999999</v>
      </c>
      <c r="CK12" s="29">
        <v>0.51898999999999995</v>
      </c>
      <c r="CL12">
        <f t="shared" si="18"/>
        <v>23.975548538601629</v>
      </c>
      <c r="CM12" s="49">
        <f t="shared" si="19"/>
        <v>0.23870220162224795</v>
      </c>
      <c r="CZ12" s="48"/>
      <c r="DA12" s="29">
        <v>0.20599999999999999</v>
      </c>
      <c r="DB12" s="29">
        <v>0.51898999999999995</v>
      </c>
      <c r="DC12">
        <f t="shared" si="20"/>
        <v>24.321651699528488</v>
      </c>
      <c r="DD12" s="49">
        <f t="shared" si="21"/>
        <v>0.23870220162224795</v>
      </c>
      <c r="DM12" s="86">
        <v>0.20599999999999999</v>
      </c>
      <c r="DN12" s="29">
        <v>0.51898999999999995</v>
      </c>
      <c r="DO12">
        <f t="shared" si="22"/>
        <v>24.666973169383297</v>
      </c>
      <c r="DP12" s="49">
        <f t="shared" si="23"/>
        <v>0.23870220162224795</v>
      </c>
      <c r="EB12" s="29">
        <v>0.20599999999999999</v>
      </c>
      <c r="EC12" s="29">
        <v>0.51898999999999995</v>
      </c>
      <c r="ED12">
        <f t="shared" si="24"/>
        <v>25.011490592601401</v>
      </c>
      <c r="EE12" s="49">
        <f t="shared" si="25"/>
        <v>0.23870220162224795</v>
      </c>
      <c r="EQ12" s="29">
        <v>0.20599999999999999</v>
      </c>
      <c r="ER12" s="29">
        <v>0.51898999999999995</v>
      </c>
      <c r="ES12">
        <f t="shared" si="26"/>
        <v>25.183440892439446</v>
      </c>
      <c r="ET12" s="28">
        <f t="shared" si="27"/>
        <v>0.23870220162224795</v>
      </c>
      <c r="FB12" s="29">
        <v>0.20599999999999999</v>
      </c>
      <c r="FC12" s="29">
        <v>0.51898999999999995</v>
      </c>
      <c r="FD12">
        <f t="shared" si="28"/>
        <v>25.355181950138757</v>
      </c>
      <c r="FE12">
        <f t="shared" si="29"/>
        <v>0.23870220162224795</v>
      </c>
      <c r="FR12" s="29">
        <v>0.20599999999999999</v>
      </c>
      <c r="FS12" s="29">
        <v>0.51898999999999995</v>
      </c>
      <c r="FT12">
        <f t="shared" si="30"/>
        <v>25.698025566177471</v>
      </c>
      <c r="FU12" s="49">
        <f t="shared" si="31"/>
        <v>0.23870220162224795</v>
      </c>
      <c r="GC12" s="48">
        <v>0.20599999999999999</v>
      </c>
      <c r="GD12">
        <v>0.51898999999999995</v>
      </c>
      <c r="GE12">
        <f t="shared" si="0"/>
        <v>26.040000114495449</v>
      </c>
      <c r="GF12">
        <v>0.23870220162224795</v>
      </c>
      <c r="GP12" s="48"/>
      <c r="GQ12" s="29">
        <v>0.20599999999999999</v>
      </c>
      <c r="GR12" s="29">
        <v>0.51898999999999995</v>
      </c>
      <c r="GS12">
        <f t="shared" si="1"/>
        <v>26.381084624497952</v>
      </c>
      <c r="GT12" s="49">
        <f t="shared" si="32"/>
        <v>0.23870220162224795</v>
      </c>
      <c r="HC12" s="48"/>
      <c r="HE12" s="29">
        <v>0.20599999999999999</v>
      </c>
      <c r="HF12" s="29">
        <v>0.51898999999999995</v>
      </c>
      <c r="HG12">
        <f t="shared" si="2"/>
        <v>26.721258486909345</v>
      </c>
      <c r="HH12" s="49">
        <f t="shared" si="33"/>
        <v>0.23870220162224795</v>
      </c>
      <c r="HQ12" s="48"/>
      <c r="HR12" s="29">
        <v>0.20599999999999999</v>
      </c>
      <c r="HS12" s="29">
        <v>0.51898999999999995</v>
      </c>
      <c r="HT12">
        <f t="shared" si="3"/>
        <v>27.060501459123969</v>
      </c>
      <c r="HU12" s="49">
        <f t="shared" si="34"/>
        <v>0.23870220162224795</v>
      </c>
      <c r="IF12" s="48"/>
      <c r="IG12" s="29">
        <v>0.20599999999999999</v>
      </c>
      <c r="IH12" s="29">
        <v>0.51898999999999995</v>
      </c>
      <c r="II12">
        <f t="shared" si="4"/>
        <v>27.398793670215568</v>
      </c>
      <c r="IJ12" s="28">
        <f t="shared" si="5"/>
        <v>0.23870220162224795</v>
      </c>
      <c r="IS12" s="48"/>
      <c r="IT12" s="29">
        <v>0.20599999999999999</v>
      </c>
      <c r="IU12" s="29">
        <v>0.51898999999999995</v>
      </c>
      <c r="IV12" s="29">
        <f t="shared" si="6"/>
        <v>27.736115625605208</v>
      </c>
      <c r="IW12" s="28">
        <f t="shared" si="7"/>
        <v>0.23870220162224795</v>
      </c>
      <c r="JG12" s="29">
        <v>0.20599999999999999</v>
      </c>
      <c r="JH12" s="29">
        <v>0.51898999999999995</v>
      </c>
      <c r="JI12">
        <f t="shared" si="35"/>
        <v>28.407772698321246</v>
      </c>
      <c r="JJ12" s="28">
        <f t="shared" si="36"/>
        <v>0.23870220162224795</v>
      </c>
      <c r="JU12" s="48"/>
      <c r="JV12" s="29">
        <v>0.20599999999999999</v>
      </c>
      <c r="JW12" s="29">
        <v>0.51898999999999995</v>
      </c>
      <c r="JX12" s="29">
        <f t="shared" si="8"/>
        <v>31.051959045104695</v>
      </c>
      <c r="JY12" s="28">
        <f t="shared" si="37"/>
        <v>0.23870220162224795</v>
      </c>
      <c r="KJ12" s="48"/>
      <c r="KL12" s="29">
        <v>0.20599999999999999</v>
      </c>
      <c r="KM12" s="29">
        <v>0.51898999999999995</v>
      </c>
      <c r="KN12">
        <v>22.583777470328094</v>
      </c>
      <c r="KO12" s="49">
        <f t="shared" si="38"/>
        <v>0.2857142857142857</v>
      </c>
      <c r="KT12" s="29">
        <v>0.20599999999999999</v>
      </c>
      <c r="KU12" s="29">
        <v>0.51898999999999995</v>
      </c>
      <c r="KV12">
        <f t="shared" si="39"/>
        <v>21.483697625407594</v>
      </c>
      <c r="KW12" s="49">
        <f t="shared" si="40"/>
        <v>0.2857142857142857</v>
      </c>
      <c r="LA12" s="29">
        <v>0.20599999999999999</v>
      </c>
      <c r="LB12" s="29">
        <v>0.51898999999999995</v>
      </c>
      <c r="LC12">
        <f t="shared" si="41"/>
        <v>22.299639806407249</v>
      </c>
      <c r="LD12" s="49">
        <f t="shared" si="42"/>
        <v>0.26162052324104645</v>
      </c>
    </row>
    <row r="13" spans="1:317" ht="14.4" x14ac:dyDescent="0.3">
      <c r="B13" s="29">
        <v>0.23200000000000001</v>
      </c>
      <c r="C13" s="29">
        <v>0.47006999999999999</v>
      </c>
      <c r="D13">
        <v>20.613877470328095</v>
      </c>
      <c r="E13" s="62">
        <f t="shared" si="9"/>
        <v>0.26882966396292007</v>
      </c>
      <c r="O13" s="48"/>
      <c r="P13" s="29">
        <v>0.23200000000000001</v>
      </c>
      <c r="Q13" s="29">
        <v>0.47006999999999999</v>
      </c>
      <c r="R13">
        <f t="shared" si="10"/>
        <v>19.913906531286724</v>
      </c>
      <c r="S13" s="49">
        <f t="shared" si="11"/>
        <v>0.26882966396292007</v>
      </c>
      <c r="AE13" s="48"/>
      <c r="AH13" s="29">
        <v>0.23200000000000001</v>
      </c>
      <c r="AI13" s="29">
        <v>0.47006999999999999</v>
      </c>
      <c r="AJ13">
        <f t="shared" si="12"/>
        <v>20.962877362730243</v>
      </c>
      <c r="AK13" s="28">
        <f t="shared" si="13"/>
        <v>0.26882966396292007</v>
      </c>
      <c r="AX13" s="48"/>
      <c r="BA13" s="29">
        <v>0.23200000000000001</v>
      </c>
      <c r="BB13" s="29">
        <v>0.47006999999999999</v>
      </c>
      <c r="BC13">
        <f t="shared" si="14"/>
        <v>21.311188205832231</v>
      </c>
      <c r="BD13" s="28">
        <f t="shared" si="15"/>
        <v>0.26882966396292007</v>
      </c>
      <c r="BO13" s="48"/>
      <c r="BR13" s="29">
        <v>0.23200000000000001</v>
      </c>
      <c r="BS13" s="29">
        <v>0.47006999999999999</v>
      </c>
      <c r="BT13">
        <f t="shared" si="16"/>
        <v>21.658786371649406</v>
      </c>
      <c r="BU13" s="28">
        <f t="shared" si="17"/>
        <v>0.26882966396292007</v>
      </c>
      <c r="CI13" s="48"/>
      <c r="CJ13" s="29">
        <v>0.23200000000000001</v>
      </c>
      <c r="CK13" s="29">
        <v>0.47006999999999999</v>
      </c>
      <c r="CL13">
        <f t="shared" si="18"/>
        <v>22.005648538601626</v>
      </c>
      <c r="CM13" s="49">
        <f t="shared" si="19"/>
        <v>0.26882966396292007</v>
      </c>
      <c r="CZ13" s="48"/>
      <c r="DA13" s="29">
        <v>0.23200000000000001</v>
      </c>
      <c r="DB13" s="29">
        <v>0.47006999999999999</v>
      </c>
      <c r="DC13">
        <f t="shared" si="20"/>
        <v>22.351751699528485</v>
      </c>
      <c r="DD13" s="49">
        <f t="shared" si="21"/>
        <v>0.26882966396292007</v>
      </c>
      <c r="DM13" s="86">
        <v>0.23200000000000001</v>
      </c>
      <c r="DN13" s="29">
        <v>0.47006999999999999</v>
      </c>
      <c r="DO13">
        <f t="shared" si="22"/>
        <v>22.697073169383298</v>
      </c>
      <c r="DP13" s="49">
        <f t="shared" si="23"/>
        <v>0.26882966396292007</v>
      </c>
      <c r="EB13" s="29">
        <v>0.23200000000000001</v>
      </c>
      <c r="EC13" s="29">
        <v>0.47006999999999999</v>
      </c>
      <c r="ED13">
        <f t="shared" si="24"/>
        <v>23.041590592601402</v>
      </c>
      <c r="EE13" s="49">
        <f t="shared" si="25"/>
        <v>0.26882966396292007</v>
      </c>
      <c r="EQ13" s="29">
        <v>0.23200000000000001</v>
      </c>
      <c r="ER13" s="29">
        <v>0.47006999999999999</v>
      </c>
      <c r="ES13">
        <f t="shared" si="26"/>
        <v>23.213540892439447</v>
      </c>
      <c r="ET13" s="28">
        <f t="shared" si="27"/>
        <v>0.26882966396292007</v>
      </c>
      <c r="FB13" s="29">
        <v>0.23200000000000001</v>
      </c>
      <c r="FC13" s="29">
        <v>0.47006999999999999</v>
      </c>
      <c r="FD13">
        <f t="shared" si="28"/>
        <v>23.385281950138754</v>
      </c>
      <c r="FE13">
        <f t="shared" si="29"/>
        <v>0.26882966396292007</v>
      </c>
      <c r="FR13" s="29">
        <v>0.23200000000000001</v>
      </c>
      <c r="FS13" s="29">
        <v>0.47006999999999999</v>
      </c>
      <c r="FT13">
        <f t="shared" si="30"/>
        <v>23.728125566177468</v>
      </c>
      <c r="FU13" s="49">
        <f t="shared" si="31"/>
        <v>0.26882966396292007</v>
      </c>
      <c r="GC13" s="48">
        <v>0.23200000000000001</v>
      </c>
      <c r="GD13">
        <v>0.47006999999999999</v>
      </c>
      <c r="GE13">
        <f t="shared" si="0"/>
        <v>24.070100114495453</v>
      </c>
      <c r="GF13">
        <v>0.26882966396292007</v>
      </c>
      <c r="GP13" s="48"/>
      <c r="GQ13" s="29">
        <v>0.23200000000000001</v>
      </c>
      <c r="GR13" s="29">
        <v>0.47006999999999999</v>
      </c>
      <c r="GS13">
        <f t="shared" si="1"/>
        <v>24.411184624497956</v>
      </c>
      <c r="GT13" s="49">
        <f t="shared" si="32"/>
        <v>0.26882966396292007</v>
      </c>
      <c r="HC13" s="48"/>
      <c r="HE13" s="29">
        <v>0.23200000000000001</v>
      </c>
      <c r="HF13" s="29">
        <v>0.47006999999999999</v>
      </c>
      <c r="HG13">
        <f t="shared" si="2"/>
        <v>24.751358486909346</v>
      </c>
      <c r="HH13" s="49">
        <f t="shared" si="33"/>
        <v>0.26882966396292007</v>
      </c>
      <c r="HQ13" s="48"/>
      <c r="HR13" s="29">
        <v>0.23200000000000001</v>
      </c>
      <c r="HS13" s="29">
        <v>0.47006999999999999</v>
      </c>
      <c r="HT13">
        <f t="shared" si="3"/>
        <v>25.090601459123974</v>
      </c>
      <c r="HU13" s="49">
        <f t="shared" si="34"/>
        <v>0.26882966396292007</v>
      </c>
      <c r="IF13" s="48"/>
      <c r="IG13" s="29">
        <v>0.23200000000000001</v>
      </c>
      <c r="IH13" s="29">
        <v>0.47006999999999999</v>
      </c>
      <c r="II13">
        <f t="shared" si="4"/>
        <v>25.428893670215572</v>
      </c>
      <c r="IJ13" s="28">
        <f t="shared" si="5"/>
        <v>0.26882966396292007</v>
      </c>
      <c r="IS13" s="48"/>
      <c r="IT13" s="29">
        <v>0.23200000000000001</v>
      </c>
      <c r="IU13" s="29">
        <v>0.47006999999999999</v>
      </c>
      <c r="IV13" s="29">
        <f t="shared" si="6"/>
        <v>25.766215625605213</v>
      </c>
      <c r="IW13" s="28">
        <f t="shared" si="7"/>
        <v>0.26882966396292007</v>
      </c>
      <c r="JG13" s="29">
        <v>0.23200000000000001</v>
      </c>
      <c r="JH13" s="29">
        <v>0.47006999999999999</v>
      </c>
      <c r="JI13">
        <f t="shared" si="35"/>
        <v>26.437872698321247</v>
      </c>
      <c r="JJ13" s="28">
        <f t="shared" si="36"/>
        <v>0.26882966396292007</v>
      </c>
      <c r="JU13" s="48"/>
      <c r="JV13" s="29">
        <v>0.23200000000000001</v>
      </c>
      <c r="JW13" s="29">
        <v>0.47006999999999999</v>
      </c>
      <c r="JX13" s="29">
        <f t="shared" si="8"/>
        <v>29.0820590451047</v>
      </c>
      <c r="JY13" s="28">
        <f t="shared" si="37"/>
        <v>0.26882966396292007</v>
      </c>
      <c r="KJ13" s="48"/>
      <c r="KL13" s="29">
        <v>0.23200000000000001</v>
      </c>
      <c r="KM13" s="29">
        <v>0.47006999999999999</v>
      </c>
      <c r="KN13">
        <v>20.613877470328095</v>
      </c>
      <c r="KO13" s="49">
        <f t="shared" si="38"/>
        <v>0.32177531206657423</v>
      </c>
      <c r="KT13" s="29">
        <v>0.23200000000000001</v>
      </c>
      <c r="KU13" s="29">
        <v>0.47006999999999999</v>
      </c>
      <c r="KV13">
        <f t="shared" si="39"/>
        <v>19.513797625407594</v>
      </c>
      <c r="KW13" s="49">
        <f t="shared" si="40"/>
        <v>0.32177531206657423</v>
      </c>
      <c r="LA13" s="29">
        <v>0.23200000000000001</v>
      </c>
      <c r="LB13" s="29">
        <v>0.47006999999999999</v>
      </c>
      <c r="LC13">
        <f t="shared" si="41"/>
        <v>20.329739806407247</v>
      </c>
      <c r="LD13" s="49">
        <f t="shared" si="42"/>
        <v>0.29464058928117859</v>
      </c>
    </row>
    <row r="14" spans="1:317" ht="14.4" x14ac:dyDescent="0.3">
      <c r="B14" s="29">
        <v>0.25800000000000001</v>
      </c>
      <c r="C14" s="29">
        <v>0.43004999999999999</v>
      </c>
      <c r="D14">
        <v>18.993477470328095</v>
      </c>
      <c r="E14" s="62">
        <f t="shared" si="9"/>
        <v>0.29895712630359211</v>
      </c>
      <c r="O14" s="48"/>
      <c r="P14" s="29">
        <v>0.25800000000000001</v>
      </c>
      <c r="Q14" s="29">
        <v>0.43004999999999999</v>
      </c>
      <c r="R14">
        <f t="shared" si="10"/>
        <v>18.293506531286724</v>
      </c>
      <c r="S14" s="49">
        <f t="shared" si="11"/>
        <v>0.29895712630359211</v>
      </c>
      <c r="AE14" s="48"/>
      <c r="AH14" s="29">
        <v>0.25800000000000001</v>
      </c>
      <c r="AI14" s="29">
        <v>0.43004999999999999</v>
      </c>
      <c r="AJ14">
        <f t="shared" si="12"/>
        <v>19.342477362730243</v>
      </c>
      <c r="AK14" s="28">
        <f t="shared" si="13"/>
        <v>0.29895712630359211</v>
      </c>
      <c r="AX14" s="48"/>
      <c r="BA14" s="29">
        <v>0.25800000000000001</v>
      </c>
      <c r="BB14" s="29">
        <v>0.43004999999999999</v>
      </c>
      <c r="BC14">
        <f t="shared" si="14"/>
        <v>19.690788205832234</v>
      </c>
      <c r="BD14" s="28">
        <f t="shared" si="15"/>
        <v>0.29895712630359211</v>
      </c>
      <c r="BO14" s="48"/>
      <c r="BR14" s="29">
        <v>0.25800000000000001</v>
      </c>
      <c r="BS14" s="29">
        <v>0.43004999999999999</v>
      </c>
      <c r="BT14">
        <f t="shared" si="16"/>
        <v>20.038386371649409</v>
      </c>
      <c r="BU14" s="28">
        <f t="shared" si="17"/>
        <v>0.29895712630359211</v>
      </c>
      <c r="CI14" s="48"/>
      <c r="CJ14" s="29">
        <v>0.25800000000000001</v>
      </c>
      <c r="CK14" s="29">
        <v>0.43004999999999999</v>
      </c>
      <c r="CL14">
        <f t="shared" si="18"/>
        <v>20.38524853860163</v>
      </c>
      <c r="CM14" s="49">
        <f t="shared" si="19"/>
        <v>0.29895712630359211</v>
      </c>
      <c r="CZ14" s="48"/>
      <c r="DA14" s="29">
        <v>0.25800000000000001</v>
      </c>
      <c r="DB14" s="29">
        <v>0.43004999999999999</v>
      </c>
      <c r="DC14">
        <f t="shared" si="20"/>
        <v>20.731351699528489</v>
      </c>
      <c r="DD14" s="49">
        <f t="shared" si="21"/>
        <v>0.29895712630359211</v>
      </c>
      <c r="DM14" s="86">
        <v>0.25800000000000001</v>
      </c>
      <c r="DN14" s="29">
        <v>0.43004999999999999</v>
      </c>
      <c r="DO14">
        <f t="shared" si="22"/>
        <v>21.076673169383298</v>
      </c>
      <c r="DP14" s="49">
        <f t="shared" si="23"/>
        <v>0.29895712630359211</v>
      </c>
      <c r="EB14" s="29">
        <v>0.25800000000000001</v>
      </c>
      <c r="EC14" s="29">
        <v>0.43004999999999999</v>
      </c>
      <c r="ED14">
        <f t="shared" si="24"/>
        <v>21.421190592601402</v>
      </c>
      <c r="EE14" s="49">
        <f t="shared" si="25"/>
        <v>0.29895712630359211</v>
      </c>
      <c r="EQ14" s="29">
        <v>0.25800000000000001</v>
      </c>
      <c r="ER14" s="29">
        <v>0.43004999999999999</v>
      </c>
      <c r="ES14">
        <f t="shared" si="26"/>
        <v>21.593140892439447</v>
      </c>
      <c r="ET14" s="28">
        <f t="shared" si="27"/>
        <v>0.29895712630359211</v>
      </c>
      <c r="FB14" s="29">
        <v>0.25800000000000001</v>
      </c>
      <c r="FC14" s="29">
        <v>0.43004999999999999</v>
      </c>
      <c r="FD14">
        <f t="shared" si="28"/>
        <v>21.764881950138758</v>
      </c>
      <c r="FE14">
        <f t="shared" si="29"/>
        <v>0.29895712630359211</v>
      </c>
      <c r="FR14" s="29">
        <v>0.25800000000000001</v>
      </c>
      <c r="FS14" s="29">
        <v>0.43004999999999999</v>
      </c>
      <c r="FT14">
        <f t="shared" si="30"/>
        <v>22.107725566177471</v>
      </c>
      <c r="FU14" s="49">
        <f t="shared" si="31"/>
        <v>0.29895712630359211</v>
      </c>
      <c r="GC14" s="48">
        <v>0.25800000000000001</v>
      </c>
      <c r="GD14">
        <v>0.43004999999999999</v>
      </c>
      <c r="GE14">
        <f t="shared" si="0"/>
        <v>22.44970011449545</v>
      </c>
      <c r="GF14">
        <v>0.29895712630359211</v>
      </c>
      <c r="GP14" s="48"/>
      <c r="GQ14" s="29">
        <v>0.25800000000000001</v>
      </c>
      <c r="GR14" s="29">
        <v>0.43004999999999999</v>
      </c>
      <c r="GS14">
        <f t="shared" si="1"/>
        <v>22.790784624497952</v>
      </c>
      <c r="GT14" s="49">
        <f t="shared" si="32"/>
        <v>0.29895712630359211</v>
      </c>
      <c r="HC14" s="48"/>
      <c r="HE14" s="29">
        <v>0.25800000000000001</v>
      </c>
      <c r="HF14" s="29">
        <v>0.43004999999999999</v>
      </c>
      <c r="HG14">
        <f t="shared" si="2"/>
        <v>23.130958486909346</v>
      </c>
      <c r="HH14" s="49">
        <f t="shared" si="33"/>
        <v>0.29895712630359211</v>
      </c>
      <c r="HQ14" s="48"/>
      <c r="HR14" s="29">
        <v>0.25800000000000001</v>
      </c>
      <c r="HS14" s="29">
        <v>0.43004999999999999</v>
      </c>
      <c r="HT14">
        <f t="shared" si="3"/>
        <v>23.47020145912397</v>
      </c>
      <c r="HU14" s="49">
        <f t="shared" si="34"/>
        <v>0.29895712630359211</v>
      </c>
      <c r="IF14" s="48"/>
      <c r="IG14" s="29">
        <v>0.25800000000000001</v>
      </c>
      <c r="IH14" s="29">
        <v>0.43004999999999999</v>
      </c>
      <c r="II14">
        <f t="shared" si="4"/>
        <v>23.808493670215569</v>
      </c>
      <c r="IJ14" s="28">
        <f t="shared" si="5"/>
        <v>0.29895712630359211</v>
      </c>
      <c r="IS14" s="48"/>
      <c r="IT14" s="29">
        <v>0.25800000000000001</v>
      </c>
      <c r="IU14" s="29">
        <v>0.43004999999999999</v>
      </c>
      <c r="IV14" s="29">
        <f t="shared" si="6"/>
        <v>24.145815625605209</v>
      </c>
      <c r="IW14" s="28">
        <f t="shared" si="7"/>
        <v>0.29895712630359211</v>
      </c>
      <c r="JG14" s="29">
        <v>0.25800000000000001</v>
      </c>
      <c r="JH14" s="29">
        <v>0.43004999999999999</v>
      </c>
      <c r="JI14">
        <f t="shared" si="35"/>
        <v>24.817472698321247</v>
      </c>
      <c r="JJ14" s="28">
        <f t="shared" si="36"/>
        <v>0.29895712630359211</v>
      </c>
      <c r="JU14" s="48"/>
      <c r="JV14" s="29">
        <v>0.25800000000000001</v>
      </c>
      <c r="JW14" s="29">
        <v>0.43004999999999999</v>
      </c>
      <c r="JX14" s="29">
        <f t="shared" si="8"/>
        <v>27.461659045104696</v>
      </c>
      <c r="JY14" s="28">
        <f t="shared" si="37"/>
        <v>0.29895712630359211</v>
      </c>
      <c r="KJ14" s="48"/>
      <c r="KL14" s="29">
        <v>0.25800000000000001</v>
      </c>
      <c r="KM14" s="29">
        <v>0.43004999999999999</v>
      </c>
      <c r="KN14">
        <v>18.993477470328095</v>
      </c>
      <c r="KO14" s="49">
        <f t="shared" si="38"/>
        <v>0.3578363384188627</v>
      </c>
      <c r="KT14" s="29">
        <v>0.25800000000000001</v>
      </c>
      <c r="KU14" s="29">
        <v>0.43004999999999999</v>
      </c>
      <c r="KV14">
        <f t="shared" si="39"/>
        <v>17.893397625407594</v>
      </c>
      <c r="KW14" s="49">
        <f t="shared" si="40"/>
        <v>0.3578363384188627</v>
      </c>
      <c r="LA14" s="29">
        <v>0.25800000000000001</v>
      </c>
      <c r="LB14" s="29">
        <v>0.43004999999999999</v>
      </c>
      <c r="LC14">
        <f t="shared" si="41"/>
        <v>18.70933980640725</v>
      </c>
      <c r="LD14" s="49">
        <f t="shared" si="42"/>
        <v>0.32766065532131067</v>
      </c>
    </row>
    <row r="15" spans="1:317" ht="14.4" x14ac:dyDescent="0.3">
      <c r="B15" s="29">
        <v>0.28299999999999997</v>
      </c>
      <c r="C15" s="29">
        <v>0.39679999999999999</v>
      </c>
      <c r="D15">
        <v>17.634577470328093</v>
      </c>
      <c r="E15" s="62">
        <f t="shared" si="9"/>
        <v>0.32792584009269987</v>
      </c>
      <c r="O15" s="48"/>
      <c r="P15" s="29">
        <v>0.28299999999999997</v>
      </c>
      <c r="Q15" s="29">
        <v>0.39679999999999999</v>
      </c>
      <c r="R15">
        <f t="shared" si="10"/>
        <v>16.934606531286722</v>
      </c>
      <c r="S15" s="49">
        <f t="shared" si="11"/>
        <v>0.32792584009269987</v>
      </c>
      <c r="AE15" s="48"/>
      <c r="AH15" s="29">
        <v>0.28299999999999997</v>
      </c>
      <c r="AI15" s="29">
        <v>0.39679999999999999</v>
      </c>
      <c r="AJ15">
        <f t="shared" si="12"/>
        <v>17.983577362730241</v>
      </c>
      <c r="AK15" s="28">
        <f t="shared" si="13"/>
        <v>0.32792584009269987</v>
      </c>
      <c r="AX15" s="48"/>
      <c r="BA15" s="29">
        <v>0.28299999999999997</v>
      </c>
      <c r="BB15" s="29">
        <v>0.39679999999999999</v>
      </c>
      <c r="BC15">
        <f t="shared" si="14"/>
        <v>18.331888205832229</v>
      </c>
      <c r="BD15" s="28">
        <f t="shared" si="15"/>
        <v>0.32792584009269987</v>
      </c>
      <c r="BO15" s="48"/>
      <c r="BR15" s="29">
        <v>0.28299999999999997</v>
      </c>
      <c r="BS15" s="29">
        <v>0.39679999999999999</v>
      </c>
      <c r="BT15">
        <f t="shared" si="16"/>
        <v>18.679486371649404</v>
      </c>
      <c r="BU15" s="28">
        <f t="shared" si="17"/>
        <v>0.32792584009269987</v>
      </c>
      <c r="CI15" s="48"/>
      <c r="CJ15" s="29">
        <v>0.28299999999999997</v>
      </c>
      <c r="CK15" s="29">
        <v>0.39679999999999999</v>
      </c>
      <c r="CL15">
        <f t="shared" si="18"/>
        <v>19.026348538601624</v>
      </c>
      <c r="CM15" s="49">
        <f t="shared" si="19"/>
        <v>0.32792584009269987</v>
      </c>
      <c r="CZ15" s="48"/>
      <c r="DA15" s="29">
        <v>0.28299999999999997</v>
      </c>
      <c r="DB15" s="29">
        <v>0.39679999999999999</v>
      </c>
      <c r="DC15">
        <f t="shared" si="20"/>
        <v>19.372451699528483</v>
      </c>
      <c r="DD15" s="49">
        <f t="shared" si="21"/>
        <v>0.32792584009269987</v>
      </c>
      <c r="DM15" s="86">
        <v>0.28299999999999997</v>
      </c>
      <c r="DN15" s="29">
        <v>0.39679999999999999</v>
      </c>
      <c r="DO15">
        <f t="shared" si="22"/>
        <v>19.717773169383296</v>
      </c>
      <c r="DP15" s="49">
        <f t="shared" si="23"/>
        <v>0.32792584009269987</v>
      </c>
      <c r="EB15" s="29">
        <v>0.28299999999999997</v>
      </c>
      <c r="EC15" s="29">
        <v>0.39679999999999999</v>
      </c>
      <c r="ED15">
        <f t="shared" si="24"/>
        <v>20.0622905926014</v>
      </c>
      <c r="EE15" s="49">
        <f t="shared" si="25"/>
        <v>0.32792584009269987</v>
      </c>
      <c r="EQ15" s="29">
        <v>0.28299999999999997</v>
      </c>
      <c r="ER15" s="29">
        <v>0.39679999999999999</v>
      </c>
      <c r="ES15">
        <f t="shared" si="26"/>
        <v>20.234240892439445</v>
      </c>
      <c r="ET15" s="28">
        <f t="shared" si="27"/>
        <v>0.32792584009269987</v>
      </c>
      <c r="FB15" s="29">
        <v>0.28299999999999997</v>
      </c>
      <c r="FC15" s="29">
        <v>0.39679999999999999</v>
      </c>
      <c r="FD15">
        <f t="shared" si="28"/>
        <v>20.405981950138752</v>
      </c>
      <c r="FE15">
        <f t="shared" si="29"/>
        <v>0.32792584009269987</v>
      </c>
      <c r="FR15" s="29">
        <v>0.28299999999999997</v>
      </c>
      <c r="FS15" s="29">
        <v>0.39679999999999999</v>
      </c>
      <c r="FT15">
        <f t="shared" si="30"/>
        <v>20.748825566177466</v>
      </c>
      <c r="FU15" s="49">
        <f t="shared" si="31"/>
        <v>0.32792584009269987</v>
      </c>
      <c r="GC15" s="48">
        <v>0.28299999999999997</v>
      </c>
      <c r="GD15">
        <v>0.39679999999999999</v>
      </c>
      <c r="GE15">
        <f t="shared" si="0"/>
        <v>21.090800114495451</v>
      </c>
      <c r="GF15">
        <v>0.32792584009269987</v>
      </c>
      <c r="GP15" s="48"/>
      <c r="GQ15" s="29">
        <v>0.28299999999999997</v>
      </c>
      <c r="GR15" s="29">
        <v>0.39679999999999999</v>
      </c>
      <c r="GS15">
        <f t="shared" si="1"/>
        <v>21.431884624497954</v>
      </c>
      <c r="GT15" s="49">
        <f t="shared" si="32"/>
        <v>0.32792584009269987</v>
      </c>
      <c r="HC15" s="48"/>
      <c r="HE15" s="29">
        <v>0.28299999999999997</v>
      </c>
      <c r="HF15" s="29">
        <v>0.39679999999999999</v>
      </c>
      <c r="HG15">
        <f t="shared" si="2"/>
        <v>21.772058486909344</v>
      </c>
      <c r="HH15" s="49">
        <f t="shared" si="33"/>
        <v>0.32792584009269987</v>
      </c>
      <c r="HQ15" s="48"/>
      <c r="HR15" s="29">
        <v>0.28299999999999997</v>
      </c>
      <c r="HS15" s="29">
        <v>0.39679999999999999</v>
      </c>
      <c r="HT15">
        <f t="shared" si="3"/>
        <v>22.111301459123972</v>
      </c>
      <c r="HU15" s="49">
        <f t="shared" si="34"/>
        <v>0.32792584009269987</v>
      </c>
      <c r="IF15" s="48"/>
      <c r="IG15" s="29">
        <v>0.28299999999999997</v>
      </c>
      <c r="IH15" s="29">
        <v>0.39679999999999999</v>
      </c>
      <c r="II15">
        <f t="shared" si="4"/>
        <v>22.44959367021557</v>
      </c>
      <c r="IJ15" s="28">
        <f t="shared" si="5"/>
        <v>0.32792584009269987</v>
      </c>
      <c r="IS15" s="48"/>
      <c r="IT15" s="29">
        <v>0.28299999999999997</v>
      </c>
      <c r="IU15" s="29">
        <v>0.39679999999999999</v>
      </c>
      <c r="IV15" s="29">
        <f t="shared" si="6"/>
        <v>22.786915625605211</v>
      </c>
      <c r="IW15" s="28">
        <f t="shared" si="7"/>
        <v>0.32792584009269987</v>
      </c>
      <c r="JG15" s="29">
        <v>0.28299999999999997</v>
      </c>
      <c r="JH15" s="29">
        <v>0.39679999999999999</v>
      </c>
      <c r="JI15">
        <f t="shared" si="35"/>
        <v>23.458572698321245</v>
      </c>
      <c r="JJ15" s="28">
        <f t="shared" si="36"/>
        <v>0.32792584009269987</v>
      </c>
      <c r="JU15" s="48"/>
      <c r="JV15" s="29">
        <v>0.28299999999999997</v>
      </c>
      <c r="JW15" s="29">
        <v>0.39679999999999999</v>
      </c>
      <c r="JX15" s="29">
        <f t="shared" si="8"/>
        <v>26.102759045104698</v>
      </c>
      <c r="JY15" s="28">
        <f t="shared" si="37"/>
        <v>0.32792584009269987</v>
      </c>
      <c r="KJ15" s="48"/>
      <c r="KL15" s="29">
        <v>0.28299999999999997</v>
      </c>
      <c r="KM15" s="29">
        <v>0.39679999999999999</v>
      </c>
      <c r="KN15">
        <v>17.634577470328093</v>
      </c>
      <c r="KO15" s="49">
        <f t="shared" si="38"/>
        <v>0.39251040221914008</v>
      </c>
      <c r="KT15" s="29">
        <v>0.28299999999999997</v>
      </c>
      <c r="KU15" s="29">
        <v>0.39679999999999999</v>
      </c>
      <c r="KV15">
        <f t="shared" si="39"/>
        <v>16.534497625407592</v>
      </c>
      <c r="KW15" s="49">
        <f t="shared" si="40"/>
        <v>0.39251040221914008</v>
      </c>
      <c r="LA15" s="29">
        <v>0.28299999999999997</v>
      </c>
      <c r="LB15" s="29">
        <v>0.39679999999999999</v>
      </c>
      <c r="LC15">
        <f t="shared" si="41"/>
        <v>17.350439806407245</v>
      </c>
      <c r="LD15" s="49">
        <f t="shared" si="42"/>
        <v>0.3594107188214376</v>
      </c>
    </row>
    <row r="16" spans="1:317" ht="14.4" x14ac:dyDescent="0.3">
      <c r="B16" s="29">
        <v>0.309</v>
      </c>
      <c r="C16" s="29">
        <v>0.36881999999999998</v>
      </c>
      <c r="D16">
        <v>16.475677470328094</v>
      </c>
      <c r="E16" s="62">
        <f t="shared" si="9"/>
        <v>0.35805330243337197</v>
      </c>
      <c r="O16" s="48"/>
      <c r="P16" s="29">
        <v>0.309</v>
      </c>
      <c r="Q16" s="29">
        <v>0.36881999999999998</v>
      </c>
      <c r="R16">
        <f t="shared" si="10"/>
        <v>15.775706531286723</v>
      </c>
      <c r="S16" s="49">
        <f t="shared" si="11"/>
        <v>0.35805330243337197</v>
      </c>
      <c r="AE16" s="48"/>
      <c r="AH16" s="29">
        <v>0.309</v>
      </c>
      <c r="AI16" s="29">
        <v>0.36881999999999998</v>
      </c>
      <c r="AJ16">
        <f t="shared" si="12"/>
        <v>16.824677362730242</v>
      </c>
      <c r="AK16" s="28">
        <f t="shared" si="13"/>
        <v>0.35805330243337197</v>
      </c>
      <c r="AX16" s="48"/>
      <c r="BA16" s="29">
        <v>0.309</v>
      </c>
      <c r="BB16" s="29">
        <v>0.36881999999999998</v>
      </c>
      <c r="BC16">
        <f t="shared" si="14"/>
        <v>17.172988205832233</v>
      </c>
      <c r="BD16" s="28">
        <f t="shared" si="15"/>
        <v>0.35805330243337197</v>
      </c>
      <c r="BO16" s="48"/>
      <c r="BR16" s="29">
        <v>0.309</v>
      </c>
      <c r="BS16" s="29">
        <v>0.36881999999999998</v>
      </c>
      <c r="BT16">
        <f t="shared" si="16"/>
        <v>17.520586371649408</v>
      </c>
      <c r="BU16" s="28">
        <f t="shared" si="17"/>
        <v>0.35805330243337197</v>
      </c>
      <c r="CI16" s="48"/>
      <c r="CJ16" s="29">
        <v>0.309</v>
      </c>
      <c r="CK16" s="29">
        <v>0.36881999999999998</v>
      </c>
      <c r="CL16">
        <f t="shared" si="18"/>
        <v>17.867448538601629</v>
      </c>
      <c r="CM16" s="49">
        <f t="shared" si="19"/>
        <v>0.35805330243337197</v>
      </c>
      <c r="CZ16" s="48"/>
      <c r="DA16" s="29">
        <v>0.309</v>
      </c>
      <c r="DB16" s="29">
        <v>0.36881999999999998</v>
      </c>
      <c r="DC16">
        <f t="shared" si="20"/>
        <v>18.213551699528487</v>
      </c>
      <c r="DD16" s="49">
        <f t="shared" si="21"/>
        <v>0.35805330243337197</v>
      </c>
      <c r="DM16" s="86">
        <v>0.309</v>
      </c>
      <c r="DN16" s="29">
        <v>0.36881999999999998</v>
      </c>
      <c r="DO16">
        <f t="shared" si="22"/>
        <v>18.558873169383297</v>
      </c>
      <c r="DP16" s="49">
        <f t="shared" si="23"/>
        <v>0.35805330243337197</v>
      </c>
      <c r="EB16" s="29">
        <v>0.309</v>
      </c>
      <c r="EC16" s="29">
        <v>0.36881999999999998</v>
      </c>
      <c r="ED16">
        <f t="shared" si="24"/>
        <v>18.903390592601401</v>
      </c>
      <c r="EE16" s="49">
        <f t="shared" si="25"/>
        <v>0.35805330243337197</v>
      </c>
      <c r="EQ16" s="29">
        <v>0.309</v>
      </c>
      <c r="ER16" s="29">
        <v>0.36881999999999998</v>
      </c>
      <c r="ES16">
        <f t="shared" si="26"/>
        <v>19.075340892439446</v>
      </c>
      <c r="ET16" s="28">
        <f t="shared" si="27"/>
        <v>0.35805330243337197</v>
      </c>
      <c r="FB16" s="29">
        <v>0.309</v>
      </c>
      <c r="FC16" s="29">
        <v>0.36881999999999998</v>
      </c>
      <c r="FD16">
        <f t="shared" si="28"/>
        <v>19.247081950138757</v>
      </c>
      <c r="FE16">
        <f t="shared" si="29"/>
        <v>0.35805330243337197</v>
      </c>
      <c r="FR16" s="29">
        <v>0.309</v>
      </c>
      <c r="FS16" s="29">
        <v>0.36881999999999998</v>
      </c>
      <c r="FT16">
        <f t="shared" si="30"/>
        <v>19.58992556617747</v>
      </c>
      <c r="FU16" s="49">
        <f t="shared" si="31"/>
        <v>0.35805330243337197</v>
      </c>
      <c r="GC16" s="48">
        <v>0.309</v>
      </c>
      <c r="GD16">
        <v>0.36881999999999998</v>
      </c>
      <c r="GE16">
        <f t="shared" si="0"/>
        <v>19.931900114495448</v>
      </c>
      <c r="GF16">
        <v>0.35805330243337197</v>
      </c>
      <c r="GP16" s="48"/>
      <c r="GQ16" s="29">
        <v>0.309</v>
      </c>
      <c r="GR16" s="29">
        <v>0.36881999999999998</v>
      </c>
      <c r="GS16">
        <f t="shared" si="1"/>
        <v>20.272984624497951</v>
      </c>
      <c r="GT16" s="49">
        <f t="shared" si="32"/>
        <v>0.35805330243337197</v>
      </c>
      <c r="HC16" s="48"/>
      <c r="HE16" s="29">
        <v>0.309</v>
      </c>
      <c r="HF16" s="29">
        <v>0.36881999999999998</v>
      </c>
      <c r="HG16">
        <f t="shared" si="2"/>
        <v>20.613158486909345</v>
      </c>
      <c r="HH16" s="49">
        <f t="shared" si="33"/>
        <v>0.35805330243337197</v>
      </c>
      <c r="HQ16" s="48"/>
      <c r="HR16" s="29">
        <v>0.309</v>
      </c>
      <c r="HS16" s="29">
        <v>0.36881999999999998</v>
      </c>
      <c r="HT16">
        <f t="shared" si="3"/>
        <v>20.952401459123969</v>
      </c>
      <c r="HU16" s="49">
        <f t="shared" si="34"/>
        <v>0.35805330243337197</v>
      </c>
      <c r="IF16" s="48"/>
      <c r="IG16" s="29">
        <v>0.309</v>
      </c>
      <c r="IH16" s="29">
        <v>0.36881999999999998</v>
      </c>
      <c r="II16">
        <f t="shared" si="4"/>
        <v>21.290693670215568</v>
      </c>
      <c r="IJ16" s="28">
        <f t="shared" si="5"/>
        <v>0.35805330243337197</v>
      </c>
      <c r="IS16" s="48"/>
      <c r="IT16" s="29">
        <v>0.309</v>
      </c>
      <c r="IU16" s="29">
        <v>0.36881999999999998</v>
      </c>
      <c r="IV16" s="29">
        <f t="shared" si="6"/>
        <v>21.628015625605208</v>
      </c>
      <c r="IW16" s="28">
        <f t="shared" si="7"/>
        <v>0.35805330243337197</v>
      </c>
      <c r="JG16" s="29">
        <v>0.309</v>
      </c>
      <c r="JH16" s="29">
        <v>0.36881999999999998</v>
      </c>
      <c r="JI16">
        <f t="shared" si="35"/>
        <v>22.299672698321245</v>
      </c>
      <c r="JJ16" s="28">
        <f t="shared" si="36"/>
        <v>0.35805330243337197</v>
      </c>
      <c r="JU16" s="48"/>
      <c r="JV16" s="29">
        <v>0.309</v>
      </c>
      <c r="JW16" s="29">
        <v>0.36881999999999998</v>
      </c>
      <c r="JX16" s="29">
        <f t="shared" si="8"/>
        <v>24.943859045104695</v>
      </c>
      <c r="JY16" s="28">
        <f t="shared" si="37"/>
        <v>0.35805330243337197</v>
      </c>
      <c r="KJ16" s="48"/>
      <c r="KL16" s="29">
        <v>0.309</v>
      </c>
      <c r="KM16" s="29">
        <v>0.36881999999999998</v>
      </c>
      <c r="KN16">
        <v>16.475677470328094</v>
      </c>
      <c r="KO16" s="49">
        <f t="shared" si="38"/>
        <v>0.4285714285714286</v>
      </c>
      <c r="KT16" s="29">
        <v>0.309</v>
      </c>
      <c r="KU16" s="29">
        <v>0.36881999999999998</v>
      </c>
      <c r="KV16">
        <f t="shared" si="39"/>
        <v>15.375597625407593</v>
      </c>
      <c r="KW16" s="49">
        <f t="shared" si="40"/>
        <v>0.4285714285714286</v>
      </c>
      <c r="LA16" s="29">
        <v>0.309</v>
      </c>
      <c r="LB16" s="29">
        <v>0.36881999999999998</v>
      </c>
      <c r="LC16">
        <f t="shared" si="41"/>
        <v>16.191539806407249</v>
      </c>
      <c r="LD16" s="49">
        <f t="shared" si="42"/>
        <v>0.39243078486156974</v>
      </c>
    </row>
    <row r="17" spans="2:316" ht="14.4" x14ac:dyDescent="0.3">
      <c r="B17" s="29">
        <v>0.33500000000000002</v>
      </c>
      <c r="C17" s="29">
        <v>0.34499000000000002</v>
      </c>
      <c r="D17">
        <v>15.472777470328094</v>
      </c>
      <c r="E17" s="62">
        <f t="shared" si="9"/>
        <v>0.38818076477404406</v>
      </c>
      <c r="O17" s="48"/>
      <c r="P17" s="29">
        <v>0.33500000000000002</v>
      </c>
      <c r="Q17" s="29">
        <v>0.34499000000000002</v>
      </c>
      <c r="R17">
        <f t="shared" si="10"/>
        <v>14.772806531286722</v>
      </c>
      <c r="S17" s="49">
        <f t="shared" si="11"/>
        <v>0.38818076477404406</v>
      </c>
      <c r="AE17" s="48"/>
      <c r="AH17" s="29">
        <v>0.33500000000000002</v>
      </c>
      <c r="AI17" s="29">
        <v>0.34499000000000002</v>
      </c>
      <c r="AJ17">
        <f t="shared" si="12"/>
        <v>15.821777362730241</v>
      </c>
      <c r="AK17" s="28">
        <f t="shared" si="13"/>
        <v>0.38818076477404406</v>
      </c>
      <c r="AX17" s="48"/>
      <c r="BA17" s="29">
        <v>0.33500000000000002</v>
      </c>
      <c r="BB17" s="29">
        <v>0.34499000000000002</v>
      </c>
      <c r="BC17">
        <f t="shared" si="14"/>
        <v>16.170088205832229</v>
      </c>
      <c r="BD17" s="28">
        <f t="shared" si="15"/>
        <v>0.38818076477404406</v>
      </c>
      <c r="BO17" s="48"/>
      <c r="BR17" s="29">
        <v>0.33500000000000002</v>
      </c>
      <c r="BS17" s="29">
        <v>0.34499000000000002</v>
      </c>
      <c r="BT17">
        <f t="shared" si="16"/>
        <v>16.517686371649404</v>
      </c>
      <c r="BU17" s="28">
        <f t="shared" si="17"/>
        <v>0.38818076477404406</v>
      </c>
      <c r="CI17" s="48"/>
      <c r="CJ17" s="29">
        <v>0.33500000000000002</v>
      </c>
      <c r="CK17" s="29">
        <v>0.34499000000000002</v>
      </c>
      <c r="CL17">
        <f t="shared" si="18"/>
        <v>16.864548538601625</v>
      </c>
      <c r="CM17" s="49">
        <f t="shared" si="19"/>
        <v>0.38818076477404406</v>
      </c>
      <c r="CZ17" s="48"/>
      <c r="DA17" s="29">
        <v>0.33500000000000002</v>
      </c>
      <c r="DB17" s="29">
        <v>0.34499000000000002</v>
      </c>
      <c r="DC17">
        <f t="shared" si="20"/>
        <v>17.210651699528484</v>
      </c>
      <c r="DD17" s="49">
        <f t="shared" si="21"/>
        <v>0.38818076477404406</v>
      </c>
      <c r="DM17" s="86">
        <v>0.33500000000000002</v>
      </c>
      <c r="DN17" s="29">
        <v>0.34499000000000002</v>
      </c>
      <c r="DO17">
        <f t="shared" si="22"/>
        <v>17.555973169383297</v>
      </c>
      <c r="DP17" s="49">
        <f t="shared" si="23"/>
        <v>0.38818076477404406</v>
      </c>
      <c r="EB17" s="29">
        <v>0.33500000000000002</v>
      </c>
      <c r="EC17" s="29">
        <v>0.34499000000000002</v>
      </c>
      <c r="ED17">
        <f t="shared" si="24"/>
        <v>17.9004905926014</v>
      </c>
      <c r="EE17" s="49">
        <f t="shared" si="25"/>
        <v>0.38818076477404406</v>
      </c>
      <c r="EQ17" s="29">
        <v>0.33500000000000002</v>
      </c>
      <c r="ER17" s="29">
        <v>0.34499000000000002</v>
      </c>
      <c r="ES17">
        <f t="shared" si="26"/>
        <v>18.072440892439445</v>
      </c>
      <c r="ET17" s="28">
        <f t="shared" si="27"/>
        <v>0.38818076477404406</v>
      </c>
      <c r="FB17" s="29">
        <v>0.33500000000000002</v>
      </c>
      <c r="FC17" s="29">
        <v>0.34499000000000002</v>
      </c>
      <c r="FD17">
        <f t="shared" si="28"/>
        <v>18.244181950138753</v>
      </c>
      <c r="FE17">
        <f t="shared" si="29"/>
        <v>0.38818076477404406</v>
      </c>
      <c r="FR17" s="29">
        <v>0.33500000000000002</v>
      </c>
      <c r="FS17" s="29">
        <v>0.34499000000000002</v>
      </c>
      <c r="FT17">
        <f t="shared" si="30"/>
        <v>18.587025566177466</v>
      </c>
      <c r="FU17" s="49">
        <f t="shared" si="31"/>
        <v>0.38818076477404406</v>
      </c>
      <c r="GC17" s="48">
        <v>0.33500000000000002</v>
      </c>
      <c r="GD17">
        <v>0.34499000000000002</v>
      </c>
      <c r="GE17">
        <f t="shared" si="0"/>
        <v>18.929000114495452</v>
      </c>
      <c r="GF17">
        <v>0.38818076477404406</v>
      </c>
      <c r="GP17" s="48"/>
      <c r="GQ17" s="29">
        <v>0.33500000000000002</v>
      </c>
      <c r="GR17" s="29">
        <v>0.34499000000000002</v>
      </c>
      <c r="GS17">
        <f t="shared" si="1"/>
        <v>19.270084624497954</v>
      </c>
      <c r="GT17" s="49">
        <f t="shared" si="32"/>
        <v>0.38818076477404406</v>
      </c>
      <c r="HC17" s="48"/>
      <c r="HE17" s="29">
        <v>0.33500000000000002</v>
      </c>
      <c r="HF17" s="29">
        <v>0.34499000000000002</v>
      </c>
      <c r="HG17">
        <f t="shared" si="2"/>
        <v>19.610258486909345</v>
      </c>
      <c r="HH17" s="49">
        <f t="shared" si="33"/>
        <v>0.38818076477404406</v>
      </c>
      <c r="HQ17" s="48"/>
      <c r="HR17" s="29">
        <v>0.33500000000000002</v>
      </c>
      <c r="HS17" s="29">
        <v>0.34499000000000002</v>
      </c>
      <c r="HT17">
        <f t="shared" si="3"/>
        <v>19.949501459123972</v>
      </c>
      <c r="HU17" s="49">
        <f t="shared" si="34"/>
        <v>0.38818076477404406</v>
      </c>
      <c r="IF17" s="48"/>
      <c r="IG17" s="29">
        <v>0.33500000000000002</v>
      </c>
      <c r="IH17" s="29">
        <v>0.34499000000000002</v>
      </c>
      <c r="II17">
        <f t="shared" si="4"/>
        <v>20.287793670215571</v>
      </c>
      <c r="IJ17" s="28">
        <f t="shared" si="5"/>
        <v>0.38818076477404406</v>
      </c>
      <c r="IS17" s="48"/>
      <c r="IT17" s="29">
        <v>0.33500000000000002</v>
      </c>
      <c r="IU17" s="29">
        <v>0.34499000000000002</v>
      </c>
      <c r="IV17" s="29">
        <f t="shared" si="6"/>
        <v>20.625115625605211</v>
      </c>
      <c r="IW17" s="28">
        <f t="shared" si="7"/>
        <v>0.38818076477404406</v>
      </c>
      <c r="JG17" s="29">
        <v>0.33500000000000002</v>
      </c>
      <c r="JH17" s="29">
        <v>0.34499000000000002</v>
      </c>
      <c r="JI17">
        <f t="shared" si="35"/>
        <v>21.296772698321245</v>
      </c>
      <c r="JJ17" s="28">
        <f t="shared" si="36"/>
        <v>0.38818076477404406</v>
      </c>
      <c r="JU17" s="48"/>
      <c r="JV17" s="29">
        <v>0.33500000000000002</v>
      </c>
      <c r="JW17" s="29">
        <v>0.34499000000000002</v>
      </c>
      <c r="JX17" s="29">
        <f t="shared" si="8"/>
        <v>23.940959045104698</v>
      </c>
      <c r="JY17" s="28">
        <f t="shared" si="37"/>
        <v>0.38818076477404406</v>
      </c>
      <c r="KJ17" s="48"/>
      <c r="KL17" s="29">
        <v>0.33500000000000002</v>
      </c>
      <c r="KM17" s="29">
        <v>0.34499000000000002</v>
      </c>
      <c r="KN17">
        <v>15.472777470328094</v>
      </c>
      <c r="KO17" s="49">
        <f t="shared" si="38"/>
        <v>0.46463245492371713</v>
      </c>
      <c r="KT17" s="29">
        <v>0.33500000000000002</v>
      </c>
      <c r="KU17" s="29">
        <v>0.34499000000000002</v>
      </c>
      <c r="KV17">
        <f t="shared" si="39"/>
        <v>14.372697625407593</v>
      </c>
      <c r="KW17" s="49">
        <f t="shared" si="40"/>
        <v>0.46463245492371713</v>
      </c>
      <c r="LA17" s="29">
        <v>0.33500000000000002</v>
      </c>
      <c r="LB17" s="29">
        <v>0.34499000000000002</v>
      </c>
      <c r="LC17">
        <f t="shared" si="41"/>
        <v>15.188639806407247</v>
      </c>
      <c r="LD17" s="49">
        <f t="shared" si="42"/>
        <v>0.42545085090170182</v>
      </c>
    </row>
    <row r="18" spans="2:316" ht="14.4" x14ac:dyDescent="0.3">
      <c r="B18" s="29">
        <v>0.36099999999999999</v>
      </c>
      <c r="C18" s="29">
        <v>0.32449</v>
      </c>
      <c r="D18">
        <v>14.583777470328094</v>
      </c>
      <c r="E18" s="62">
        <f t="shared" si="9"/>
        <v>0.4183082271147161</v>
      </c>
      <c r="O18" s="48"/>
      <c r="P18" s="29">
        <v>0.36099999999999999</v>
      </c>
      <c r="Q18" s="29">
        <v>0.32449</v>
      </c>
      <c r="R18">
        <f t="shared" si="10"/>
        <v>13.883806531286723</v>
      </c>
      <c r="S18" s="49">
        <f t="shared" si="11"/>
        <v>0.4183082271147161</v>
      </c>
      <c r="AE18" s="48"/>
      <c r="AH18" s="29">
        <v>0.36099999999999999</v>
      </c>
      <c r="AI18" s="29">
        <v>0.32449</v>
      </c>
      <c r="AJ18">
        <f t="shared" si="12"/>
        <v>14.932777362730242</v>
      </c>
      <c r="AK18" s="28">
        <f t="shared" si="13"/>
        <v>0.4183082271147161</v>
      </c>
      <c r="AX18" s="48"/>
      <c r="BA18" s="29">
        <v>0.36099999999999999</v>
      </c>
      <c r="BB18" s="29">
        <v>0.32449</v>
      </c>
      <c r="BC18">
        <f t="shared" si="14"/>
        <v>15.281088205832232</v>
      </c>
      <c r="BD18" s="28">
        <f t="shared" si="15"/>
        <v>0.4183082271147161</v>
      </c>
      <c r="BO18" s="48"/>
      <c r="BR18" s="29">
        <v>0.36099999999999999</v>
      </c>
      <c r="BS18" s="29">
        <v>0.32449</v>
      </c>
      <c r="BT18">
        <f t="shared" si="16"/>
        <v>15.628686371649406</v>
      </c>
      <c r="BU18" s="28">
        <f t="shared" si="17"/>
        <v>0.4183082271147161</v>
      </c>
      <c r="CI18" s="48"/>
      <c r="CJ18" s="29">
        <v>0.36099999999999999</v>
      </c>
      <c r="CK18" s="29">
        <v>0.32449</v>
      </c>
      <c r="CL18">
        <f t="shared" si="18"/>
        <v>15.975548538601627</v>
      </c>
      <c r="CM18" s="49">
        <f t="shared" si="19"/>
        <v>0.4183082271147161</v>
      </c>
      <c r="CZ18" s="48"/>
      <c r="DA18" s="29">
        <v>0.36099999999999999</v>
      </c>
      <c r="DB18" s="29">
        <v>0.32449</v>
      </c>
      <c r="DC18">
        <f t="shared" si="20"/>
        <v>16.321651699528488</v>
      </c>
      <c r="DD18" s="49">
        <f t="shared" si="21"/>
        <v>0.4183082271147161</v>
      </c>
      <c r="DM18" s="86">
        <v>0.36099999999999999</v>
      </c>
      <c r="DN18" s="29">
        <v>0.32449</v>
      </c>
      <c r="DO18">
        <f t="shared" si="22"/>
        <v>16.666973169383297</v>
      </c>
      <c r="DP18" s="49">
        <f t="shared" si="23"/>
        <v>0.4183082271147161</v>
      </c>
      <c r="EB18" s="29">
        <v>0.36099999999999999</v>
      </c>
      <c r="EC18" s="29">
        <v>0.32449</v>
      </c>
      <c r="ED18">
        <f t="shared" si="24"/>
        <v>17.011490592601401</v>
      </c>
      <c r="EE18" s="49">
        <f t="shared" si="25"/>
        <v>0.4183082271147161</v>
      </c>
      <c r="EQ18" s="29">
        <v>0.36099999999999999</v>
      </c>
      <c r="ER18" s="29">
        <v>0.32449</v>
      </c>
      <c r="ES18">
        <f t="shared" si="26"/>
        <v>17.183440892439446</v>
      </c>
      <c r="ET18" s="28">
        <f t="shared" si="27"/>
        <v>0.4183082271147161</v>
      </c>
      <c r="FB18" s="29">
        <v>0.36099999999999999</v>
      </c>
      <c r="FC18" s="29">
        <v>0.32449</v>
      </c>
      <c r="FD18">
        <f t="shared" si="28"/>
        <v>17.355181950138757</v>
      </c>
      <c r="FE18">
        <f t="shared" si="29"/>
        <v>0.4183082271147161</v>
      </c>
      <c r="FR18" s="29">
        <v>0.36099999999999999</v>
      </c>
      <c r="FS18" s="29">
        <v>0.32449</v>
      </c>
      <c r="FT18">
        <f t="shared" si="30"/>
        <v>17.698025566177471</v>
      </c>
      <c r="FU18" s="49">
        <f t="shared" si="31"/>
        <v>0.4183082271147161</v>
      </c>
      <c r="GC18" s="48">
        <v>0.36099999999999999</v>
      </c>
      <c r="GD18">
        <v>0.32449</v>
      </c>
      <c r="GE18">
        <f t="shared" si="0"/>
        <v>18.040000114495449</v>
      </c>
      <c r="GF18">
        <v>0.4183082271147161</v>
      </c>
      <c r="GP18" s="48"/>
      <c r="GQ18" s="29">
        <v>0.36099999999999999</v>
      </c>
      <c r="GR18" s="29">
        <v>0.32449</v>
      </c>
      <c r="GS18">
        <f t="shared" si="1"/>
        <v>18.381084624497952</v>
      </c>
      <c r="GT18" s="49">
        <f t="shared" si="32"/>
        <v>0.4183082271147161</v>
      </c>
      <c r="HC18" s="48"/>
      <c r="HE18" s="29">
        <v>0.36099999999999999</v>
      </c>
      <c r="HF18" s="29">
        <v>0.32449</v>
      </c>
      <c r="HG18">
        <f t="shared" si="2"/>
        <v>18.721258486909345</v>
      </c>
      <c r="HH18" s="49">
        <f t="shared" si="33"/>
        <v>0.4183082271147161</v>
      </c>
      <c r="HQ18" s="48"/>
      <c r="HR18" s="29">
        <v>0.36099999999999999</v>
      </c>
      <c r="HS18" s="29">
        <v>0.32449</v>
      </c>
      <c r="HT18">
        <f t="shared" si="3"/>
        <v>19.060501459123969</v>
      </c>
      <c r="HU18" s="49">
        <f t="shared" si="34"/>
        <v>0.4183082271147161</v>
      </c>
      <c r="IF18" s="48"/>
      <c r="IG18" s="29">
        <v>0.36099999999999999</v>
      </c>
      <c r="IH18" s="29">
        <v>0.32449</v>
      </c>
      <c r="II18">
        <f t="shared" si="4"/>
        <v>19.398793670215568</v>
      </c>
      <c r="IJ18" s="28">
        <f t="shared" si="5"/>
        <v>0.4183082271147161</v>
      </c>
      <c r="IS18" s="48"/>
      <c r="IT18" s="29">
        <v>0.36099999999999999</v>
      </c>
      <c r="IU18" s="29">
        <v>0.32449</v>
      </c>
      <c r="IV18" s="29">
        <f t="shared" si="6"/>
        <v>19.736115625605208</v>
      </c>
      <c r="IW18" s="28">
        <f t="shared" si="7"/>
        <v>0.4183082271147161</v>
      </c>
      <c r="JG18" s="29">
        <v>0.36099999999999999</v>
      </c>
      <c r="JH18" s="29">
        <v>0.32449</v>
      </c>
      <c r="JI18">
        <f t="shared" si="35"/>
        <v>20.407772698321246</v>
      </c>
      <c r="JJ18" s="28">
        <f t="shared" si="36"/>
        <v>0.4183082271147161</v>
      </c>
      <c r="JU18" s="48"/>
      <c r="JV18" s="29">
        <v>0.36099999999999999</v>
      </c>
      <c r="JW18" s="29">
        <v>0.32449</v>
      </c>
      <c r="JX18" s="29">
        <f t="shared" si="8"/>
        <v>23.051959045104695</v>
      </c>
      <c r="JY18" s="28">
        <f t="shared" si="37"/>
        <v>0.4183082271147161</v>
      </c>
      <c r="KJ18" s="48"/>
      <c r="KL18" s="29">
        <v>0.36099999999999999</v>
      </c>
      <c r="KM18" s="29">
        <v>0.32449</v>
      </c>
      <c r="KN18">
        <v>14.583777470328094</v>
      </c>
      <c r="KO18" s="49">
        <f t="shared" si="38"/>
        <v>0.50069348127600555</v>
      </c>
      <c r="KT18" s="29">
        <v>0.36099999999999999</v>
      </c>
      <c r="KU18" s="29">
        <v>0.32449</v>
      </c>
      <c r="KV18">
        <f t="shared" si="39"/>
        <v>13.483697625407594</v>
      </c>
      <c r="KW18" s="49">
        <f t="shared" si="40"/>
        <v>0.50069348127600555</v>
      </c>
      <c r="LA18" s="29">
        <v>0.36099999999999999</v>
      </c>
      <c r="LB18" s="29">
        <v>0.32449</v>
      </c>
      <c r="LC18">
        <f t="shared" si="41"/>
        <v>14.299639806407248</v>
      </c>
      <c r="LD18" s="49">
        <f t="shared" si="42"/>
        <v>0.45847091694183389</v>
      </c>
    </row>
    <row r="19" spans="2:316" ht="14.4" x14ac:dyDescent="0.3">
      <c r="B19" s="29">
        <v>0.38600000000000001</v>
      </c>
      <c r="C19" s="29">
        <v>0.30669000000000002</v>
      </c>
      <c r="D19">
        <v>13.814377470328093</v>
      </c>
      <c r="E19" s="62">
        <f t="shared" si="9"/>
        <v>0.44727694090382386</v>
      </c>
      <c r="O19" s="48"/>
      <c r="P19" s="29">
        <v>0.38600000000000001</v>
      </c>
      <c r="Q19" s="29">
        <v>0.30669000000000002</v>
      </c>
      <c r="R19">
        <f t="shared" si="10"/>
        <v>13.114406531286722</v>
      </c>
      <c r="S19" s="49">
        <f t="shared" si="11"/>
        <v>0.44727694090382386</v>
      </c>
      <c r="AE19" s="48"/>
      <c r="AH19" s="29">
        <v>0.38600000000000001</v>
      </c>
      <c r="AI19" s="29">
        <v>0.30669000000000002</v>
      </c>
      <c r="AJ19">
        <f t="shared" si="12"/>
        <v>14.163377362730241</v>
      </c>
      <c r="AK19" s="28">
        <f t="shared" si="13"/>
        <v>0.44727694090382386</v>
      </c>
      <c r="AX19" s="48"/>
      <c r="BA19" s="29">
        <v>0.38600000000000001</v>
      </c>
      <c r="BB19" s="29">
        <v>0.30669000000000002</v>
      </c>
      <c r="BC19">
        <f t="shared" si="14"/>
        <v>14.511688205832231</v>
      </c>
      <c r="BD19" s="28">
        <f t="shared" si="15"/>
        <v>0.44727694090382386</v>
      </c>
      <c r="BO19" s="48"/>
      <c r="BR19" s="29">
        <v>0.38600000000000001</v>
      </c>
      <c r="BS19" s="29">
        <v>0.30669000000000002</v>
      </c>
      <c r="BT19">
        <f t="shared" si="16"/>
        <v>14.859286371649405</v>
      </c>
      <c r="BU19" s="28">
        <f t="shared" si="17"/>
        <v>0.44727694090382386</v>
      </c>
      <c r="CI19" s="48"/>
      <c r="CJ19" s="29">
        <v>0.38600000000000001</v>
      </c>
      <c r="CK19" s="29">
        <v>0.30669000000000002</v>
      </c>
      <c r="CL19">
        <f t="shared" si="18"/>
        <v>15.206148538601626</v>
      </c>
      <c r="CM19" s="49">
        <f t="shared" si="19"/>
        <v>0.44727694090382386</v>
      </c>
      <c r="CZ19" s="48"/>
      <c r="DA19" s="29">
        <v>0.38600000000000001</v>
      </c>
      <c r="DB19" s="29">
        <v>0.30669000000000002</v>
      </c>
      <c r="DC19">
        <f t="shared" si="20"/>
        <v>15.552251699528485</v>
      </c>
      <c r="DD19" s="49">
        <f t="shared" si="21"/>
        <v>0.44727694090382386</v>
      </c>
      <c r="DM19" s="86">
        <v>0.38600000000000001</v>
      </c>
      <c r="DN19" s="29">
        <v>0.30669000000000002</v>
      </c>
      <c r="DO19">
        <f t="shared" si="22"/>
        <v>15.897573169383296</v>
      </c>
      <c r="DP19" s="49">
        <f t="shared" si="23"/>
        <v>0.44727694090382386</v>
      </c>
      <c r="EB19" s="29">
        <v>0.38600000000000001</v>
      </c>
      <c r="EC19" s="29">
        <v>0.30669000000000002</v>
      </c>
      <c r="ED19">
        <f t="shared" si="24"/>
        <v>16.2420905926014</v>
      </c>
      <c r="EE19" s="49">
        <f t="shared" si="25"/>
        <v>0.44727694090382386</v>
      </c>
      <c r="EQ19" s="29">
        <v>0.38600000000000001</v>
      </c>
      <c r="ER19" s="29">
        <v>0.30669000000000002</v>
      </c>
      <c r="ES19">
        <f t="shared" si="26"/>
        <v>16.414040892439445</v>
      </c>
      <c r="ET19" s="28">
        <f t="shared" si="27"/>
        <v>0.44727694090382386</v>
      </c>
      <c r="FB19" s="29">
        <v>0.38600000000000001</v>
      </c>
      <c r="FC19" s="29">
        <v>0.30669000000000002</v>
      </c>
      <c r="FD19">
        <f t="shared" si="28"/>
        <v>16.585781950138752</v>
      </c>
      <c r="FE19">
        <f t="shared" si="29"/>
        <v>0.44727694090382386</v>
      </c>
      <c r="FR19" s="29">
        <v>0.38600000000000001</v>
      </c>
      <c r="FS19" s="29">
        <v>0.30669000000000002</v>
      </c>
      <c r="FT19">
        <f t="shared" si="30"/>
        <v>16.928625566177466</v>
      </c>
      <c r="FU19" s="49">
        <f t="shared" si="31"/>
        <v>0.44727694090382386</v>
      </c>
      <c r="GC19" s="48">
        <v>0.38600000000000001</v>
      </c>
      <c r="GD19">
        <v>0.30669000000000002</v>
      </c>
      <c r="GE19">
        <f t="shared" si="0"/>
        <v>17.270600114495451</v>
      </c>
      <c r="GF19">
        <v>0.44727694090382386</v>
      </c>
      <c r="GP19" s="48"/>
      <c r="GQ19" s="29">
        <v>0.38600000000000001</v>
      </c>
      <c r="GR19" s="29">
        <v>0.30669000000000002</v>
      </c>
      <c r="GS19">
        <f t="shared" si="1"/>
        <v>17.611684624497954</v>
      </c>
      <c r="GT19" s="49">
        <f t="shared" si="32"/>
        <v>0.44727694090382386</v>
      </c>
      <c r="HC19" s="48"/>
      <c r="HE19" s="29">
        <v>0.38600000000000001</v>
      </c>
      <c r="HF19" s="29">
        <v>0.30669000000000002</v>
      </c>
      <c r="HG19">
        <f t="shared" si="2"/>
        <v>17.951858486909344</v>
      </c>
      <c r="HH19" s="49">
        <f t="shared" si="33"/>
        <v>0.44727694090382386</v>
      </c>
      <c r="HQ19" s="48"/>
      <c r="HR19" s="29">
        <v>0.38600000000000001</v>
      </c>
      <c r="HS19" s="29">
        <v>0.30669000000000002</v>
      </c>
      <c r="HT19">
        <f t="shared" si="3"/>
        <v>18.291101459123972</v>
      </c>
      <c r="HU19" s="49">
        <f t="shared" si="34"/>
        <v>0.44727694090382386</v>
      </c>
      <c r="IF19" s="48"/>
      <c r="IG19" s="29">
        <v>0.38600000000000001</v>
      </c>
      <c r="IH19" s="29">
        <v>0.30669000000000002</v>
      </c>
      <c r="II19">
        <f t="shared" si="4"/>
        <v>18.62939367021557</v>
      </c>
      <c r="IJ19" s="28">
        <f t="shared" si="5"/>
        <v>0.44727694090382386</v>
      </c>
      <c r="IS19" s="48"/>
      <c r="IT19" s="29">
        <v>0.38600000000000001</v>
      </c>
      <c r="IU19" s="29">
        <v>0.30669000000000002</v>
      </c>
      <c r="IV19" s="29">
        <f t="shared" si="6"/>
        <v>18.966715625605211</v>
      </c>
      <c r="IW19" s="28">
        <f t="shared" si="7"/>
        <v>0.44727694090382386</v>
      </c>
      <c r="JG19" s="29">
        <v>0.38600000000000001</v>
      </c>
      <c r="JH19" s="29">
        <v>0.30669000000000002</v>
      </c>
      <c r="JI19">
        <f t="shared" si="35"/>
        <v>19.638372698321245</v>
      </c>
      <c r="JJ19" s="28">
        <f t="shared" si="36"/>
        <v>0.44727694090382386</v>
      </c>
      <c r="JU19" s="48"/>
      <c r="JV19" s="29">
        <v>0.38600000000000001</v>
      </c>
      <c r="JW19" s="29">
        <v>0.30669000000000002</v>
      </c>
      <c r="JX19" s="29">
        <f t="shared" si="8"/>
        <v>22.282559045104698</v>
      </c>
      <c r="JY19" s="28">
        <f t="shared" si="37"/>
        <v>0.44727694090382386</v>
      </c>
      <c r="KJ19" s="48"/>
      <c r="KL19" s="29">
        <v>0.38600000000000001</v>
      </c>
      <c r="KM19" s="29">
        <v>0.30669000000000002</v>
      </c>
      <c r="KN19">
        <v>13.814377470328093</v>
      </c>
      <c r="KO19" s="49">
        <f t="shared" si="38"/>
        <v>0.53536754507628292</v>
      </c>
      <c r="KT19" s="29">
        <v>0.38600000000000001</v>
      </c>
      <c r="KU19" s="29">
        <v>0.30669000000000002</v>
      </c>
      <c r="KV19">
        <f t="shared" si="39"/>
        <v>12.714297625407593</v>
      </c>
      <c r="KW19" s="49">
        <f t="shared" si="40"/>
        <v>0.53536754507628292</v>
      </c>
      <c r="LA19" s="29">
        <v>0.38600000000000001</v>
      </c>
      <c r="LB19" s="29">
        <v>0.30669000000000002</v>
      </c>
      <c r="LC19">
        <f t="shared" si="41"/>
        <v>13.530239806407247</v>
      </c>
      <c r="LD19" s="49">
        <f t="shared" si="42"/>
        <v>0.49022098044196089</v>
      </c>
    </row>
    <row r="20" spans="2:316" ht="14.4" x14ac:dyDescent="0.3">
      <c r="B20" s="29">
        <v>0.41199999999999998</v>
      </c>
      <c r="C20" s="29">
        <v>0.29111999999999999</v>
      </c>
      <c r="D20">
        <v>13.116477470328094</v>
      </c>
      <c r="E20" s="62">
        <f t="shared" si="9"/>
        <v>0.4774044032444959</v>
      </c>
      <c r="O20" s="48"/>
      <c r="P20" s="29">
        <v>0.41199999999999998</v>
      </c>
      <c r="Q20" s="29">
        <v>0.29111999999999999</v>
      </c>
      <c r="R20">
        <f t="shared" si="10"/>
        <v>12.416506531286723</v>
      </c>
      <c r="S20" s="49">
        <f t="shared" si="11"/>
        <v>0.4774044032444959</v>
      </c>
      <c r="AE20" s="48"/>
      <c r="AH20" s="29">
        <v>0.41199999999999998</v>
      </c>
      <c r="AI20" s="29">
        <v>0.29111999999999999</v>
      </c>
      <c r="AJ20">
        <f t="shared" si="12"/>
        <v>13.465477362730242</v>
      </c>
      <c r="AK20" s="28">
        <f t="shared" si="13"/>
        <v>0.4774044032444959</v>
      </c>
      <c r="AX20" s="48"/>
      <c r="BA20" s="29">
        <v>0.41199999999999998</v>
      </c>
      <c r="BB20" s="29">
        <v>0.29111999999999999</v>
      </c>
      <c r="BC20">
        <f t="shared" si="14"/>
        <v>13.813788205832232</v>
      </c>
      <c r="BD20" s="28">
        <f t="shared" si="15"/>
        <v>0.4774044032444959</v>
      </c>
      <c r="BO20" s="48"/>
      <c r="BR20" s="29">
        <v>0.41199999999999998</v>
      </c>
      <c r="BS20" s="29">
        <v>0.29111999999999999</v>
      </c>
      <c r="BT20">
        <f t="shared" si="16"/>
        <v>14.161386371649407</v>
      </c>
      <c r="BU20" s="28">
        <f t="shared" si="17"/>
        <v>0.4774044032444959</v>
      </c>
      <c r="CI20" s="48"/>
      <c r="CJ20" s="29">
        <v>0.41199999999999998</v>
      </c>
      <c r="CK20" s="29">
        <v>0.29111999999999999</v>
      </c>
      <c r="CL20">
        <f t="shared" si="18"/>
        <v>14.508248538601627</v>
      </c>
      <c r="CM20" s="49">
        <f t="shared" si="19"/>
        <v>0.4774044032444959</v>
      </c>
      <c r="CZ20" s="48"/>
      <c r="DA20" s="29">
        <v>0.41199999999999998</v>
      </c>
      <c r="DB20" s="29">
        <v>0.29111999999999999</v>
      </c>
      <c r="DC20">
        <f t="shared" si="20"/>
        <v>14.854351699528486</v>
      </c>
      <c r="DD20" s="49">
        <f t="shared" si="21"/>
        <v>0.4774044032444959</v>
      </c>
      <c r="DM20" s="86">
        <v>0.41199999999999998</v>
      </c>
      <c r="DN20" s="29">
        <v>0.29111999999999999</v>
      </c>
      <c r="DO20">
        <f t="shared" si="22"/>
        <v>15.199673169383297</v>
      </c>
      <c r="DP20" s="49">
        <f t="shared" si="23"/>
        <v>0.4774044032444959</v>
      </c>
      <c r="EB20" s="29">
        <v>0.41199999999999998</v>
      </c>
      <c r="EC20" s="29">
        <v>0.29111999999999999</v>
      </c>
      <c r="ED20">
        <f t="shared" si="24"/>
        <v>15.544190592601401</v>
      </c>
      <c r="EE20" s="49">
        <f t="shared" si="25"/>
        <v>0.4774044032444959</v>
      </c>
      <c r="EQ20" s="29">
        <v>0.41199999999999998</v>
      </c>
      <c r="ER20" s="29">
        <v>0.29111999999999999</v>
      </c>
      <c r="ES20">
        <f t="shared" si="26"/>
        <v>15.716140892439446</v>
      </c>
      <c r="ET20" s="28">
        <f t="shared" si="27"/>
        <v>0.4774044032444959</v>
      </c>
      <c r="FB20" s="29">
        <v>0.41199999999999998</v>
      </c>
      <c r="FC20" s="29">
        <v>0.29111999999999999</v>
      </c>
      <c r="FD20">
        <f t="shared" si="28"/>
        <v>15.887881950138755</v>
      </c>
      <c r="FE20">
        <f t="shared" si="29"/>
        <v>0.4774044032444959</v>
      </c>
      <c r="FR20" s="29">
        <v>0.41199999999999998</v>
      </c>
      <c r="FS20" s="29">
        <v>0.29111999999999999</v>
      </c>
      <c r="FT20">
        <f t="shared" si="30"/>
        <v>16.230725566177469</v>
      </c>
      <c r="FU20" s="49">
        <f t="shared" si="31"/>
        <v>0.4774044032444959</v>
      </c>
      <c r="GC20" s="48">
        <v>0.41199999999999998</v>
      </c>
      <c r="GD20">
        <v>0.29111999999999999</v>
      </c>
      <c r="GE20">
        <f t="shared" si="0"/>
        <v>16.572700114495451</v>
      </c>
      <c r="GF20">
        <v>0.4774044032444959</v>
      </c>
      <c r="GP20" s="48"/>
      <c r="GQ20" s="29">
        <v>0.41199999999999998</v>
      </c>
      <c r="GR20" s="29">
        <v>0.29111999999999999</v>
      </c>
      <c r="GS20">
        <f t="shared" si="1"/>
        <v>16.913784624497954</v>
      </c>
      <c r="GT20" s="49">
        <f t="shared" si="32"/>
        <v>0.4774044032444959</v>
      </c>
      <c r="HC20" s="48"/>
      <c r="HE20" s="29">
        <v>0.41199999999999998</v>
      </c>
      <c r="HF20" s="29">
        <v>0.29111999999999999</v>
      </c>
      <c r="HG20">
        <f t="shared" si="2"/>
        <v>17.253958486909347</v>
      </c>
      <c r="HH20" s="49">
        <f t="shared" si="33"/>
        <v>0.4774044032444959</v>
      </c>
      <c r="HQ20" s="48"/>
      <c r="HR20" s="29">
        <v>0.41199999999999998</v>
      </c>
      <c r="HS20" s="29">
        <v>0.29111999999999999</v>
      </c>
      <c r="HT20">
        <f t="shared" si="3"/>
        <v>17.593201459123971</v>
      </c>
      <c r="HU20" s="49">
        <f t="shared" si="34"/>
        <v>0.4774044032444959</v>
      </c>
      <c r="IF20" s="48"/>
      <c r="IG20" s="29">
        <v>0.41199999999999998</v>
      </c>
      <c r="IH20" s="29">
        <v>0.29111999999999999</v>
      </c>
      <c r="II20">
        <f t="shared" si="4"/>
        <v>17.93149367021557</v>
      </c>
      <c r="IJ20" s="28">
        <f t="shared" si="5"/>
        <v>0.4774044032444959</v>
      </c>
      <c r="IS20" s="48"/>
      <c r="IT20" s="29">
        <v>0.41199999999999998</v>
      </c>
      <c r="IU20" s="29">
        <v>0.29111999999999999</v>
      </c>
      <c r="IV20" s="29">
        <f t="shared" si="6"/>
        <v>18.26881562560521</v>
      </c>
      <c r="IW20" s="28">
        <f t="shared" si="7"/>
        <v>0.4774044032444959</v>
      </c>
      <c r="JG20" s="29">
        <v>0.41199999999999998</v>
      </c>
      <c r="JH20" s="29">
        <v>0.29111999999999999</v>
      </c>
      <c r="JI20">
        <f t="shared" si="35"/>
        <v>18.940472698321244</v>
      </c>
      <c r="JJ20" s="28">
        <f t="shared" si="36"/>
        <v>0.4774044032444959</v>
      </c>
      <c r="JU20" s="48"/>
      <c r="JV20" s="29">
        <v>0.41199999999999998</v>
      </c>
      <c r="JW20" s="29">
        <v>0.29111999999999999</v>
      </c>
      <c r="JX20" s="29">
        <f t="shared" si="8"/>
        <v>21.584659045104697</v>
      </c>
      <c r="JY20" s="28">
        <f t="shared" si="37"/>
        <v>0.4774044032444959</v>
      </c>
      <c r="KJ20" s="48"/>
      <c r="KL20" s="29">
        <v>0.41199999999999998</v>
      </c>
      <c r="KM20" s="29">
        <v>0.29111999999999999</v>
      </c>
      <c r="KN20">
        <v>13.116477470328094</v>
      </c>
      <c r="KO20" s="49">
        <f t="shared" si="38"/>
        <v>0.5714285714285714</v>
      </c>
      <c r="KT20" s="29">
        <v>0.41199999999999998</v>
      </c>
      <c r="KU20" s="29">
        <v>0.29111999999999999</v>
      </c>
      <c r="KV20">
        <f t="shared" si="39"/>
        <v>12.016397625407594</v>
      </c>
      <c r="KW20" s="49">
        <f t="shared" si="40"/>
        <v>0.5714285714285714</v>
      </c>
      <c r="LA20" s="29">
        <v>0.41199999999999998</v>
      </c>
      <c r="LB20" s="29">
        <v>0.29111999999999999</v>
      </c>
      <c r="LC20">
        <f t="shared" si="41"/>
        <v>12.832339806407248</v>
      </c>
      <c r="LD20" s="49">
        <f t="shared" si="42"/>
        <v>0.52324104648209291</v>
      </c>
    </row>
    <row r="21" spans="2:316" ht="14.4" x14ac:dyDescent="0.3">
      <c r="B21" s="29">
        <v>0.438</v>
      </c>
      <c r="C21" s="29">
        <v>0.27739000000000003</v>
      </c>
      <c r="D21">
        <v>12.485577470328094</v>
      </c>
      <c r="E21" s="62">
        <f t="shared" si="9"/>
        <v>0.50753186558516805</v>
      </c>
      <c r="O21" s="48"/>
      <c r="P21" s="29">
        <v>0.438</v>
      </c>
      <c r="Q21" s="29">
        <v>0.27739000000000003</v>
      </c>
      <c r="R21">
        <f t="shared" si="10"/>
        <v>11.785606531286723</v>
      </c>
      <c r="S21" s="63">
        <f t="shared" si="11"/>
        <v>0.50753186558516805</v>
      </c>
      <c r="AE21" s="48"/>
      <c r="AH21" s="29">
        <v>0.438</v>
      </c>
      <c r="AI21" s="29">
        <v>0.27739000000000003</v>
      </c>
      <c r="AJ21">
        <f t="shared" si="12"/>
        <v>12.834577362730242</v>
      </c>
      <c r="AK21" s="28">
        <f t="shared" si="13"/>
        <v>0.50753186558516805</v>
      </c>
      <c r="AX21" s="48"/>
      <c r="BA21" s="29">
        <v>0.438</v>
      </c>
      <c r="BB21" s="29">
        <v>0.27739000000000003</v>
      </c>
      <c r="BC21">
        <f t="shared" si="14"/>
        <v>13.182888205832231</v>
      </c>
      <c r="BD21" s="28">
        <f t="shared" si="15"/>
        <v>0.50753186558516805</v>
      </c>
      <c r="BO21" s="48"/>
      <c r="BR21" s="29">
        <v>0.438</v>
      </c>
      <c r="BS21" s="29">
        <v>0.27739000000000003</v>
      </c>
      <c r="BT21">
        <f t="shared" si="16"/>
        <v>13.530486371649406</v>
      </c>
      <c r="BU21" s="28">
        <f t="shared" si="17"/>
        <v>0.50753186558516805</v>
      </c>
      <c r="CI21" s="48"/>
      <c r="CJ21" s="29">
        <v>0.438</v>
      </c>
      <c r="CK21" s="29">
        <v>0.27739000000000003</v>
      </c>
      <c r="CL21">
        <f t="shared" si="18"/>
        <v>13.877348538601627</v>
      </c>
      <c r="CM21" s="49">
        <f t="shared" si="19"/>
        <v>0.50753186558516805</v>
      </c>
      <c r="CZ21" s="48"/>
      <c r="DA21" s="29">
        <v>0.438</v>
      </c>
      <c r="DB21" s="29">
        <v>0.27739000000000003</v>
      </c>
      <c r="DC21">
        <f t="shared" si="20"/>
        <v>14.223451699528486</v>
      </c>
      <c r="DD21" s="49">
        <f t="shared" si="21"/>
        <v>0.50753186558516805</v>
      </c>
      <c r="DM21" s="86">
        <v>0.438</v>
      </c>
      <c r="DN21" s="29">
        <v>0.27739000000000003</v>
      </c>
      <c r="DO21">
        <f t="shared" si="22"/>
        <v>14.568773169383297</v>
      </c>
      <c r="DP21" s="49">
        <f t="shared" si="23"/>
        <v>0.50753186558516805</v>
      </c>
      <c r="EB21" s="29">
        <v>0.438</v>
      </c>
      <c r="EC21" s="29">
        <v>0.27739000000000003</v>
      </c>
      <c r="ED21">
        <f t="shared" si="24"/>
        <v>14.913290592601401</v>
      </c>
      <c r="EE21" s="49">
        <f t="shared" si="25"/>
        <v>0.50753186558516805</v>
      </c>
      <c r="EQ21" s="29">
        <v>0.438</v>
      </c>
      <c r="ER21" s="29">
        <v>0.27739000000000003</v>
      </c>
      <c r="ES21">
        <f t="shared" si="26"/>
        <v>15.085240892439446</v>
      </c>
      <c r="ET21" s="28">
        <f t="shared" si="27"/>
        <v>0.50753186558516805</v>
      </c>
      <c r="FB21" s="29">
        <v>0.438</v>
      </c>
      <c r="FC21" s="29">
        <v>0.27739000000000003</v>
      </c>
      <c r="FD21">
        <f t="shared" si="28"/>
        <v>15.256981950138755</v>
      </c>
      <c r="FE21">
        <f t="shared" si="29"/>
        <v>0.50753186558516805</v>
      </c>
      <c r="FR21" s="29">
        <v>0.438</v>
      </c>
      <c r="FS21" s="29">
        <v>0.27739000000000003</v>
      </c>
      <c r="FT21">
        <f t="shared" si="30"/>
        <v>15.599825566177469</v>
      </c>
      <c r="FU21" s="49">
        <f t="shared" si="31"/>
        <v>0.50753186558516805</v>
      </c>
      <c r="GC21" s="48">
        <v>0.438</v>
      </c>
      <c r="GD21">
        <v>0.27739000000000003</v>
      </c>
      <c r="GE21">
        <f t="shared" si="0"/>
        <v>15.94180011449545</v>
      </c>
      <c r="GF21">
        <v>0.50753186558516805</v>
      </c>
      <c r="GP21" s="48"/>
      <c r="GQ21" s="29">
        <v>0.438</v>
      </c>
      <c r="GR21" s="29">
        <v>0.27739000000000003</v>
      </c>
      <c r="GS21">
        <f t="shared" si="1"/>
        <v>16.282884624497953</v>
      </c>
      <c r="GT21" s="49">
        <f t="shared" si="32"/>
        <v>0.50753186558516805</v>
      </c>
      <c r="HC21" s="48"/>
      <c r="HE21" s="29">
        <v>0.438</v>
      </c>
      <c r="HF21" s="29">
        <v>0.27739000000000003</v>
      </c>
      <c r="HG21">
        <f t="shared" si="2"/>
        <v>16.623058486909343</v>
      </c>
      <c r="HH21" s="49">
        <f t="shared" si="33"/>
        <v>0.50753186558516805</v>
      </c>
      <c r="HQ21" s="48"/>
      <c r="HR21" s="29">
        <v>0.438</v>
      </c>
      <c r="HS21" s="29">
        <v>0.27739000000000003</v>
      </c>
      <c r="HT21">
        <f t="shared" si="3"/>
        <v>16.962301459123971</v>
      </c>
      <c r="HU21" s="49">
        <f t="shared" si="34"/>
        <v>0.50753186558516805</v>
      </c>
      <c r="IF21" s="48"/>
      <c r="IG21" s="29">
        <v>0.438</v>
      </c>
      <c r="IH21" s="29">
        <v>0.27739000000000003</v>
      </c>
      <c r="II21">
        <f t="shared" si="4"/>
        <v>17.300593670215569</v>
      </c>
      <c r="IJ21" s="28">
        <f t="shared" si="5"/>
        <v>0.50753186558516805</v>
      </c>
      <c r="IS21" s="48"/>
      <c r="IT21" s="29">
        <v>0.438</v>
      </c>
      <c r="IU21" s="29">
        <v>0.27739000000000003</v>
      </c>
      <c r="IV21" s="29">
        <f t="shared" si="6"/>
        <v>17.63791562560521</v>
      </c>
      <c r="IW21" s="28">
        <f t="shared" si="7"/>
        <v>0.50753186558516805</v>
      </c>
      <c r="JG21" s="29">
        <v>0.438</v>
      </c>
      <c r="JH21" s="29">
        <v>0.27739000000000003</v>
      </c>
      <c r="JI21">
        <f t="shared" si="35"/>
        <v>18.309572698321247</v>
      </c>
      <c r="JJ21" s="28">
        <f t="shared" si="36"/>
        <v>0.50753186558516805</v>
      </c>
      <c r="JU21" s="48"/>
      <c r="JV21" s="29">
        <v>0.438</v>
      </c>
      <c r="JW21" s="29">
        <v>0.27739000000000003</v>
      </c>
      <c r="JX21" s="29">
        <f t="shared" si="8"/>
        <v>20.953759045104697</v>
      </c>
      <c r="JY21" s="28">
        <f t="shared" si="37"/>
        <v>0.50753186558516805</v>
      </c>
      <c r="KJ21" s="48"/>
      <c r="KL21" s="29">
        <v>0.438</v>
      </c>
      <c r="KM21" s="29">
        <v>0.27739000000000003</v>
      </c>
      <c r="KN21">
        <v>12.485577470328094</v>
      </c>
      <c r="KO21" s="49">
        <f t="shared" si="38"/>
        <v>0.60748959778085998</v>
      </c>
      <c r="KT21" s="29">
        <v>0.438</v>
      </c>
      <c r="KU21" s="29">
        <v>0.27739000000000003</v>
      </c>
      <c r="KV21">
        <f t="shared" si="39"/>
        <v>11.385497625407593</v>
      </c>
      <c r="KW21" s="49">
        <f t="shared" si="40"/>
        <v>0.60748959778085998</v>
      </c>
      <c r="LA21" s="29">
        <v>0.438</v>
      </c>
      <c r="LB21" s="29">
        <v>0.27739000000000003</v>
      </c>
      <c r="LC21">
        <f t="shared" si="41"/>
        <v>12.201439806407247</v>
      </c>
      <c r="LD21" s="49">
        <f t="shared" si="42"/>
        <v>0.5562611125222251</v>
      </c>
    </row>
    <row r="22" spans="2:316" ht="14.4" x14ac:dyDescent="0.3">
      <c r="B22" s="29">
        <v>0.46400000000000002</v>
      </c>
      <c r="C22" s="29">
        <v>0.26521</v>
      </c>
      <c r="D22">
        <v>11.910577470328095</v>
      </c>
      <c r="E22" s="62">
        <f t="shared" si="9"/>
        <v>0.53765932792584015</v>
      </c>
      <c r="O22" s="48"/>
      <c r="P22" s="29">
        <v>0.46400000000000002</v>
      </c>
      <c r="Q22" s="29">
        <v>0.26521</v>
      </c>
      <c r="R22">
        <f t="shared" si="10"/>
        <v>11.210606531286723</v>
      </c>
      <c r="S22" s="49">
        <f t="shared" si="11"/>
        <v>0.53765932792584015</v>
      </c>
      <c r="AE22" s="48"/>
      <c r="AH22" s="29">
        <v>0.46400000000000002</v>
      </c>
      <c r="AI22" s="29">
        <v>0.26521</v>
      </c>
      <c r="AJ22">
        <f t="shared" si="12"/>
        <v>12.259577362730242</v>
      </c>
      <c r="AK22" s="28">
        <f t="shared" si="13"/>
        <v>0.53765932792584015</v>
      </c>
      <c r="AX22" s="48"/>
      <c r="BA22" s="29">
        <v>0.46400000000000002</v>
      </c>
      <c r="BB22" s="29">
        <v>0.26521</v>
      </c>
      <c r="BC22">
        <f t="shared" si="14"/>
        <v>12.607888205832232</v>
      </c>
      <c r="BD22" s="28">
        <f t="shared" si="15"/>
        <v>0.53765932792584015</v>
      </c>
      <c r="BO22" s="48"/>
      <c r="BR22" s="29">
        <v>0.46400000000000002</v>
      </c>
      <c r="BS22" s="29">
        <v>0.26521</v>
      </c>
      <c r="BT22">
        <f t="shared" si="16"/>
        <v>12.955486371649407</v>
      </c>
      <c r="BU22" s="28">
        <f t="shared" si="17"/>
        <v>0.53765932792584015</v>
      </c>
      <c r="CI22" s="48"/>
      <c r="CJ22" s="29">
        <v>0.46400000000000002</v>
      </c>
      <c r="CK22" s="29">
        <v>0.26521</v>
      </c>
      <c r="CL22">
        <f t="shared" si="18"/>
        <v>13.302348538601628</v>
      </c>
      <c r="CM22" s="49">
        <f t="shared" si="19"/>
        <v>0.53765932792584015</v>
      </c>
      <c r="CZ22" s="48"/>
      <c r="DA22" s="29">
        <v>0.46400000000000002</v>
      </c>
      <c r="DB22" s="29">
        <v>0.26521</v>
      </c>
      <c r="DC22">
        <f t="shared" si="20"/>
        <v>13.648451699528486</v>
      </c>
      <c r="DD22" s="49">
        <f t="shared" si="21"/>
        <v>0.53765932792584015</v>
      </c>
      <c r="DM22" s="86">
        <v>0.46400000000000002</v>
      </c>
      <c r="DN22" s="29">
        <v>0.26521</v>
      </c>
      <c r="DO22">
        <f t="shared" si="22"/>
        <v>13.993773169383298</v>
      </c>
      <c r="DP22" s="49">
        <f t="shared" si="23"/>
        <v>0.53765932792584015</v>
      </c>
      <c r="EB22" s="29">
        <v>0.46400000000000002</v>
      </c>
      <c r="EC22" s="29">
        <v>0.26521</v>
      </c>
      <c r="ED22">
        <f t="shared" si="24"/>
        <v>14.338290592601401</v>
      </c>
      <c r="EE22" s="49">
        <f t="shared" si="25"/>
        <v>0.53765932792584015</v>
      </c>
      <c r="EQ22" s="29">
        <v>0.46400000000000002</v>
      </c>
      <c r="ER22" s="29">
        <v>0.26521</v>
      </c>
      <c r="ES22">
        <f t="shared" si="26"/>
        <v>14.510240892439446</v>
      </c>
      <c r="ET22" s="28">
        <f t="shared" si="27"/>
        <v>0.53765932792584015</v>
      </c>
      <c r="FB22" s="29">
        <v>0.46400000000000002</v>
      </c>
      <c r="FC22" s="29">
        <v>0.26521</v>
      </c>
      <c r="FD22">
        <f t="shared" si="28"/>
        <v>14.681981950138756</v>
      </c>
      <c r="FE22">
        <f t="shared" si="29"/>
        <v>0.53765932792584015</v>
      </c>
      <c r="FR22" s="29">
        <v>0.46400000000000002</v>
      </c>
      <c r="FS22" s="29">
        <v>0.26521</v>
      </c>
      <c r="FT22">
        <f t="shared" si="30"/>
        <v>15.024825566177469</v>
      </c>
      <c r="FU22" s="49">
        <f t="shared" si="31"/>
        <v>0.53765932792584015</v>
      </c>
      <c r="GC22" s="48">
        <v>0.46400000000000002</v>
      </c>
      <c r="GD22">
        <v>0.26521</v>
      </c>
      <c r="GE22">
        <f t="shared" si="0"/>
        <v>15.366800114495451</v>
      </c>
      <c r="GF22">
        <v>0.53765932792584015</v>
      </c>
      <c r="GP22" s="48"/>
      <c r="GQ22" s="29">
        <v>0.46400000000000002</v>
      </c>
      <c r="GR22" s="29">
        <v>0.26521</v>
      </c>
      <c r="GS22">
        <f t="shared" si="1"/>
        <v>15.707884624497954</v>
      </c>
      <c r="GT22" s="49">
        <f t="shared" si="32"/>
        <v>0.53765932792584015</v>
      </c>
      <c r="HC22" s="48"/>
      <c r="HE22" s="29">
        <v>0.46400000000000002</v>
      </c>
      <c r="HF22" s="29">
        <v>0.26521</v>
      </c>
      <c r="HG22">
        <f t="shared" si="2"/>
        <v>16.048058486909348</v>
      </c>
      <c r="HH22" s="49">
        <f t="shared" si="33"/>
        <v>0.53765932792584015</v>
      </c>
      <c r="HQ22" s="48"/>
      <c r="HR22" s="29">
        <v>0.46400000000000002</v>
      </c>
      <c r="HS22" s="29">
        <v>0.26521</v>
      </c>
      <c r="HT22">
        <f t="shared" si="3"/>
        <v>16.387301459123972</v>
      </c>
      <c r="HU22" s="49">
        <f t="shared" si="34"/>
        <v>0.53765932792584015</v>
      </c>
      <c r="IF22" s="48"/>
      <c r="IG22" s="29">
        <v>0.46400000000000002</v>
      </c>
      <c r="IH22" s="29">
        <v>0.26521</v>
      </c>
      <c r="II22">
        <f t="shared" si="4"/>
        <v>16.72559367021557</v>
      </c>
      <c r="IJ22" s="28">
        <f t="shared" si="5"/>
        <v>0.53765932792584015</v>
      </c>
      <c r="IS22" s="48"/>
      <c r="IT22" s="29">
        <v>0.46400000000000002</v>
      </c>
      <c r="IU22" s="29">
        <v>0.26521</v>
      </c>
      <c r="IV22" s="29">
        <f t="shared" si="6"/>
        <v>17.062915625605211</v>
      </c>
      <c r="IW22" s="28">
        <f t="shared" si="7"/>
        <v>0.53765932792584015</v>
      </c>
      <c r="JG22" s="29">
        <v>0.46400000000000002</v>
      </c>
      <c r="JH22" s="29">
        <v>0.26521</v>
      </c>
      <c r="JI22">
        <f t="shared" si="35"/>
        <v>17.734572698321244</v>
      </c>
      <c r="JJ22" s="28">
        <f t="shared" si="36"/>
        <v>0.53765932792584015</v>
      </c>
      <c r="JU22" s="48"/>
      <c r="JV22" s="29">
        <v>0.46400000000000002</v>
      </c>
      <c r="JW22" s="29">
        <v>0.26521</v>
      </c>
      <c r="JX22" s="29">
        <f t="shared" si="8"/>
        <v>20.378759045104697</v>
      </c>
      <c r="JY22" s="28">
        <f t="shared" si="37"/>
        <v>0.53765932792584015</v>
      </c>
      <c r="KJ22" s="48"/>
      <c r="KL22" s="29">
        <v>0.46400000000000002</v>
      </c>
      <c r="KM22" s="29">
        <v>0.26521</v>
      </c>
      <c r="KN22">
        <v>11.910577470328095</v>
      </c>
      <c r="KO22" s="49">
        <f t="shared" si="38"/>
        <v>0.64355062413314845</v>
      </c>
      <c r="KT22" s="29">
        <v>0.46400000000000002</v>
      </c>
      <c r="KU22" s="29">
        <v>0.26521</v>
      </c>
      <c r="KV22">
        <f t="shared" si="39"/>
        <v>10.810497625407594</v>
      </c>
      <c r="KW22" s="49">
        <f t="shared" si="40"/>
        <v>0.64355062413314845</v>
      </c>
      <c r="LA22" s="29">
        <v>0.46400000000000002</v>
      </c>
      <c r="LB22" s="29">
        <v>0.26521</v>
      </c>
      <c r="LC22">
        <f t="shared" si="41"/>
        <v>11.626439806407248</v>
      </c>
      <c r="LD22" s="49">
        <f t="shared" si="42"/>
        <v>0.58928117856235718</v>
      </c>
    </row>
    <row r="23" spans="2:316" ht="14.4" x14ac:dyDescent="0.3">
      <c r="B23" s="29">
        <v>0.48899999999999999</v>
      </c>
      <c r="C23" s="29">
        <v>0.25434000000000001</v>
      </c>
      <c r="D23">
        <v>11.382477470328094</v>
      </c>
      <c r="E23" s="62">
        <f t="shared" si="9"/>
        <v>0.56662804171494785</v>
      </c>
      <c r="O23" s="48"/>
      <c r="P23" s="29">
        <v>0.48899999999999999</v>
      </c>
      <c r="Q23" s="29">
        <v>0.25434000000000001</v>
      </c>
      <c r="R23">
        <f t="shared" si="10"/>
        <v>10.682506531286723</v>
      </c>
      <c r="S23" s="49">
        <f t="shared" si="11"/>
        <v>0.56662804171494785</v>
      </c>
      <c r="AE23" s="48"/>
      <c r="AH23" s="29">
        <v>0.48899999999999999</v>
      </c>
      <c r="AI23" s="29">
        <v>0.25434000000000001</v>
      </c>
      <c r="AJ23">
        <f t="shared" si="12"/>
        <v>11.731477362730242</v>
      </c>
      <c r="AK23" s="28">
        <f t="shared" si="13"/>
        <v>0.56662804171494785</v>
      </c>
      <c r="AX23" s="48"/>
      <c r="BA23" s="29">
        <v>0.48899999999999999</v>
      </c>
      <c r="BB23" s="29">
        <v>0.25434000000000001</v>
      </c>
      <c r="BC23">
        <f t="shared" si="14"/>
        <v>12.079788205832232</v>
      </c>
      <c r="BD23" s="28">
        <f t="shared" si="15"/>
        <v>0.56662804171494785</v>
      </c>
      <c r="BO23" s="48"/>
      <c r="BR23" s="29">
        <v>0.48899999999999999</v>
      </c>
      <c r="BS23" s="29">
        <v>0.25434000000000001</v>
      </c>
      <c r="BT23">
        <f t="shared" si="16"/>
        <v>12.427386371649407</v>
      </c>
      <c r="BU23" s="28">
        <f t="shared" si="17"/>
        <v>0.56662804171494785</v>
      </c>
      <c r="CI23" s="48"/>
      <c r="CJ23" s="29">
        <v>0.48899999999999999</v>
      </c>
      <c r="CK23" s="29">
        <v>0.25434000000000001</v>
      </c>
      <c r="CL23">
        <f t="shared" si="18"/>
        <v>12.774248538601627</v>
      </c>
      <c r="CM23" s="49">
        <f t="shared" si="19"/>
        <v>0.56662804171494785</v>
      </c>
      <c r="CZ23" s="48"/>
      <c r="DA23" s="29">
        <v>0.48899999999999999</v>
      </c>
      <c r="DB23" s="29">
        <v>0.25434000000000001</v>
      </c>
      <c r="DC23">
        <f t="shared" si="20"/>
        <v>13.120351699528486</v>
      </c>
      <c r="DD23" s="49">
        <f t="shared" si="21"/>
        <v>0.56662804171494785</v>
      </c>
      <c r="DM23" s="86">
        <v>0.48899999999999999</v>
      </c>
      <c r="DN23" s="29">
        <v>0.25434000000000001</v>
      </c>
      <c r="DO23">
        <f t="shared" si="22"/>
        <v>13.465673169383297</v>
      </c>
      <c r="DP23" s="49">
        <f t="shared" si="23"/>
        <v>0.56662804171494785</v>
      </c>
      <c r="EB23" s="29">
        <v>0.48899999999999999</v>
      </c>
      <c r="EC23" s="29">
        <v>0.25434000000000001</v>
      </c>
      <c r="ED23">
        <f t="shared" si="24"/>
        <v>13.810190592601401</v>
      </c>
      <c r="EE23" s="49">
        <f t="shared" si="25"/>
        <v>0.56662804171494785</v>
      </c>
      <c r="EQ23" s="29">
        <v>0.48899999999999999</v>
      </c>
      <c r="ER23" s="29">
        <v>0.25434000000000001</v>
      </c>
      <c r="ES23">
        <f t="shared" si="26"/>
        <v>13.982140892439446</v>
      </c>
      <c r="ET23" s="28">
        <f t="shared" si="27"/>
        <v>0.56662804171494785</v>
      </c>
      <c r="FB23" s="29">
        <v>0.48899999999999999</v>
      </c>
      <c r="FC23" s="29">
        <v>0.25434000000000001</v>
      </c>
      <c r="FD23">
        <f t="shared" si="28"/>
        <v>14.153881950138755</v>
      </c>
      <c r="FE23">
        <f t="shared" si="29"/>
        <v>0.56662804171494785</v>
      </c>
      <c r="FR23" s="29">
        <v>0.48899999999999999</v>
      </c>
      <c r="FS23" s="29">
        <v>0.25434000000000001</v>
      </c>
      <c r="FT23">
        <f t="shared" si="30"/>
        <v>14.496725566177469</v>
      </c>
      <c r="FU23" s="49">
        <f t="shared" si="31"/>
        <v>0.56662804171494785</v>
      </c>
      <c r="GC23" s="48">
        <v>0.48899999999999999</v>
      </c>
      <c r="GD23">
        <v>0.25434000000000001</v>
      </c>
      <c r="GE23">
        <f t="shared" si="0"/>
        <v>14.838700114495451</v>
      </c>
      <c r="GF23">
        <v>0.56662804171494785</v>
      </c>
      <c r="GP23" s="48"/>
      <c r="GQ23" s="29">
        <v>0.48899999999999999</v>
      </c>
      <c r="GR23" s="29">
        <v>0.25434000000000001</v>
      </c>
      <c r="GS23">
        <f t="shared" si="1"/>
        <v>15.179784624497954</v>
      </c>
      <c r="GT23" s="49">
        <f t="shared" si="32"/>
        <v>0.56662804171494785</v>
      </c>
      <c r="HC23" s="48"/>
      <c r="HE23" s="29">
        <v>0.48899999999999999</v>
      </c>
      <c r="HF23" s="29">
        <v>0.25434000000000001</v>
      </c>
      <c r="HG23">
        <f t="shared" si="2"/>
        <v>15.519958486909346</v>
      </c>
      <c r="HH23" s="49">
        <f t="shared" si="33"/>
        <v>0.56662804171494785</v>
      </c>
      <c r="HQ23" s="48"/>
      <c r="HR23" s="29">
        <v>0.48899999999999999</v>
      </c>
      <c r="HS23" s="29">
        <v>0.25434000000000001</v>
      </c>
      <c r="HT23">
        <f t="shared" si="3"/>
        <v>15.859201459123971</v>
      </c>
      <c r="HU23" s="49">
        <f t="shared" si="34"/>
        <v>0.56662804171494785</v>
      </c>
      <c r="IF23" s="48"/>
      <c r="IG23" s="29">
        <v>0.48899999999999999</v>
      </c>
      <c r="IH23" s="29">
        <v>0.25434000000000001</v>
      </c>
      <c r="II23">
        <f t="shared" si="4"/>
        <v>16.197493670215572</v>
      </c>
      <c r="IJ23" s="28">
        <f t="shared" si="5"/>
        <v>0.56662804171494785</v>
      </c>
      <c r="IS23" s="48"/>
      <c r="IT23" s="29">
        <v>0.48899999999999999</v>
      </c>
      <c r="IU23" s="29">
        <v>0.25434000000000001</v>
      </c>
      <c r="IV23" s="29">
        <f t="shared" si="6"/>
        <v>16.534815625605212</v>
      </c>
      <c r="IW23" s="28">
        <f t="shared" si="7"/>
        <v>0.56662804171494785</v>
      </c>
      <c r="JG23" s="29">
        <v>0.48899999999999999</v>
      </c>
      <c r="JH23" s="29">
        <v>0.25434000000000001</v>
      </c>
      <c r="JI23">
        <f t="shared" si="35"/>
        <v>17.206472698321246</v>
      </c>
      <c r="JJ23" s="28">
        <f t="shared" si="36"/>
        <v>0.56662804171494785</v>
      </c>
      <c r="JU23" s="48"/>
      <c r="JV23" s="29">
        <v>0.48899999999999999</v>
      </c>
      <c r="JW23" s="29">
        <v>0.25434000000000001</v>
      </c>
      <c r="JX23" s="29">
        <f t="shared" si="8"/>
        <v>19.850659045104699</v>
      </c>
      <c r="JY23" s="28">
        <f t="shared" si="37"/>
        <v>0.56662804171494785</v>
      </c>
      <c r="KJ23" s="48"/>
      <c r="KL23" s="29">
        <v>0.48899999999999999</v>
      </c>
      <c r="KM23" s="29">
        <v>0.25434000000000001</v>
      </c>
      <c r="KN23">
        <v>11.382477470328094</v>
      </c>
      <c r="KO23" s="49">
        <f t="shared" si="38"/>
        <v>0.67822468793342583</v>
      </c>
      <c r="KT23" s="29">
        <v>0.48899999999999999</v>
      </c>
      <c r="KU23" s="29">
        <v>0.25434000000000001</v>
      </c>
      <c r="KV23">
        <f t="shared" si="39"/>
        <v>10.282397625407594</v>
      </c>
      <c r="KW23" s="49">
        <f t="shared" si="40"/>
        <v>0.67822468793342583</v>
      </c>
      <c r="LA23" s="29">
        <v>0.48899999999999999</v>
      </c>
      <c r="LB23" s="29">
        <v>0.25434000000000001</v>
      </c>
      <c r="LC23">
        <f t="shared" si="41"/>
        <v>11.098339806407248</v>
      </c>
      <c r="LD23" s="49">
        <f t="shared" si="42"/>
        <v>0.62103124206248417</v>
      </c>
    </row>
    <row r="24" spans="2:316" ht="14.4" x14ac:dyDescent="0.3">
      <c r="B24" s="29">
        <v>0.51500000000000001</v>
      </c>
      <c r="C24" s="29">
        <v>0.24456</v>
      </c>
      <c r="D24">
        <v>10.894277470328094</v>
      </c>
      <c r="E24" s="62">
        <f t="shared" si="9"/>
        <v>0.59675550405561995</v>
      </c>
      <c r="O24" s="48"/>
      <c r="P24" s="29">
        <v>0.51500000000000001</v>
      </c>
      <c r="Q24" s="29">
        <v>0.24456</v>
      </c>
      <c r="R24">
        <f t="shared" si="10"/>
        <v>10.194306531286722</v>
      </c>
      <c r="S24" s="49">
        <f t="shared" si="11"/>
        <v>0.59675550405561995</v>
      </c>
      <c r="AE24" s="48"/>
      <c r="AH24" s="29">
        <v>0.51500000000000001</v>
      </c>
      <c r="AI24" s="29">
        <v>0.24456</v>
      </c>
      <c r="AJ24">
        <f t="shared" si="12"/>
        <v>11.243277362730241</v>
      </c>
      <c r="AK24" s="28">
        <f t="shared" si="13"/>
        <v>0.59675550405561995</v>
      </c>
      <c r="AX24" s="48"/>
      <c r="BA24" s="29">
        <v>0.51500000000000001</v>
      </c>
      <c r="BB24" s="29">
        <v>0.24456</v>
      </c>
      <c r="BC24">
        <f t="shared" si="14"/>
        <v>11.591588205832231</v>
      </c>
      <c r="BD24" s="28">
        <f t="shared" si="15"/>
        <v>0.59675550405561995</v>
      </c>
      <c r="BO24" s="48"/>
      <c r="BR24" s="29">
        <v>0.51500000000000001</v>
      </c>
      <c r="BS24" s="29">
        <v>0.24456</v>
      </c>
      <c r="BT24">
        <f t="shared" si="16"/>
        <v>11.939186371649406</v>
      </c>
      <c r="BU24" s="28">
        <f t="shared" si="17"/>
        <v>0.59675550405561995</v>
      </c>
      <c r="CI24" s="48"/>
      <c r="CJ24" s="29">
        <v>0.51500000000000001</v>
      </c>
      <c r="CK24" s="29">
        <v>0.24456</v>
      </c>
      <c r="CL24">
        <f t="shared" si="18"/>
        <v>12.286048538601626</v>
      </c>
      <c r="CM24" s="49">
        <f t="shared" si="19"/>
        <v>0.59675550405561995</v>
      </c>
      <c r="CZ24" s="48"/>
      <c r="DA24" s="29">
        <v>0.51500000000000001</v>
      </c>
      <c r="DB24" s="29">
        <v>0.24456</v>
      </c>
      <c r="DC24">
        <f t="shared" si="20"/>
        <v>12.632151699528485</v>
      </c>
      <c r="DD24" s="49">
        <f t="shared" si="21"/>
        <v>0.59675550405561995</v>
      </c>
      <c r="DM24" s="86">
        <v>0.51500000000000001</v>
      </c>
      <c r="DN24" s="29">
        <v>0.24456</v>
      </c>
      <c r="DO24">
        <f t="shared" si="22"/>
        <v>12.977473169383297</v>
      </c>
      <c r="DP24" s="49">
        <f t="shared" si="23"/>
        <v>0.59675550405561995</v>
      </c>
      <c r="EB24" s="29">
        <v>0.51500000000000001</v>
      </c>
      <c r="EC24" s="29">
        <v>0.24456</v>
      </c>
      <c r="ED24">
        <f t="shared" si="24"/>
        <v>13.3219905926014</v>
      </c>
      <c r="EE24" s="49">
        <f t="shared" si="25"/>
        <v>0.59675550405561995</v>
      </c>
      <c r="EQ24" s="29">
        <v>0.51500000000000001</v>
      </c>
      <c r="ER24" s="29">
        <v>0.24456</v>
      </c>
      <c r="ES24">
        <f t="shared" si="26"/>
        <v>13.493940892439445</v>
      </c>
      <c r="ET24" s="28">
        <f t="shared" si="27"/>
        <v>0.59675550405561995</v>
      </c>
      <c r="FB24" s="29">
        <v>0.51500000000000001</v>
      </c>
      <c r="FC24" s="29">
        <v>0.24456</v>
      </c>
      <c r="FD24">
        <f t="shared" si="28"/>
        <v>13.665681950138755</v>
      </c>
      <c r="FE24">
        <f t="shared" si="29"/>
        <v>0.59675550405561995</v>
      </c>
      <c r="FR24" s="29">
        <v>0.51500000000000001</v>
      </c>
      <c r="FS24" s="29">
        <v>0.24456</v>
      </c>
      <c r="FT24">
        <f t="shared" si="30"/>
        <v>14.008525566177468</v>
      </c>
      <c r="FU24" s="49">
        <f t="shared" si="31"/>
        <v>0.59675550405561995</v>
      </c>
      <c r="GC24" s="48">
        <v>0.51500000000000001</v>
      </c>
      <c r="GD24">
        <v>0.24456</v>
      </c>
      <c r="GE24">
        <f t="shared" si="0"/>
        <v>14.35050011449545</v>
      </c>
      <c r="GF24">
        <v>0.59675550405561995</v>
      </c>
      <c r="GP24" s="48"/>
      <c r="GQ24" s="29">
        <v>0.51500000000000001</v>
      </c>
      <c r="GR24" s="29">
        <v>0.24456</v>
      </c>
      <c r="GS24">
        <f t="shared" si="1"/>
        <v>14.691584624497953</v>
      </c>
      <c r="GT24" s="49">
        <f t="shared" si="32"/>
        <v>0.59675550405561995</v>
      </c>
      <c r="HC24" s="48"/>
      <c r="HE24" s="29">
        <v>0.51500000000000001</v>
      </c>
      <c r="HF24" s="29">
        <v>0.24456</v>
      </c>
      <c r="HG24">
        <f t="shared" si="2"/>
        <v>15.031758486909345</v>
      </c>
      <c r="HH24" s="49">
        <f t="shared" si="33"/>
        <v>0.59675550405561995</v>
      </c>
      <c r="HQ24" s="48"/>
      <c r="HR24" s="29">
        <v>0.51500000000000001</v>
      </c>
      <c r="HS24" s="29">
        <v>0.24456</v>
      </c>
      <c r="HT24">
        <f t="shared" si="3"/>
        <v>15.371001459123971</v>
      </c>
      <c r="HU24" s="49">
        <f t="shared" si="34"/>
        <v>0.59675550405561995</v>
      </c>
      <c r="IF24" s="48"/>
      <c r="IG24" s="29">
        <v>0.51500000000000001</v>
      </c>
      <c r="IH24" s="29">
        <v>0.24456</v>
      </c>
      <c r="II24">
        <f t="shared" si="4"/>
        <v>15.709293670215569</v>
      </c>
      <c r="IJ24" s="28">
        <f t="shared" si="5"/>
        <v>0.59675550405561995</v>
      </c>
      <c r="IS24" s="48"/>
      <c r="IT24" s="29">
        <v>0.51500000000000001</v>
      </c>
      <c r="IU24" s="29">
        <v>0.24456</v>
      </c>
      <c r="IV24" s="29">
        <f t="shared" si="6"/>
        <v>16.046615625605209</v>
      </c>
      <c r="IW24" s="28">
        <f t="shared" si="7"/>
        <v>0.59675550405561995</v>
      </c>
      <c r="JG24" s="29">
        <v>0.51500000000000001</v>
      </c>
      <c r="JH24" s="29">
        <v>0.24456</v>
      </c>
      <c r="JI24">
        <f>D24+$JH$42</f>
        <v>16.718272698321243</v>
      </c>
      <c r="JJ24" s="28">
        <f t="shared" si="36"/>
        <v>0.59675550405561995</v>
      </c>
      <c r="JU24" s="48"/>
      <c r="JV24" s="29">
        <v>0.51500000000000001</v>
      </c>
      <c r="JW24" s="29">
        <v>0.24456</v>
      </c>
      <c r="JX24" s="29">
        <f t="shared" si="8"/>
        <v>19.362459045104696</v>
      </c>
      <c r="JY24" s="28">
        <f t="shared" si="37"/>
        <v>0.59675550405561995</v>
      </c>
      <c r="KJ24" s="48"/>
      <c r="KL24" s="29">
        <v>0.51500000000000001</v>
      </c>
      <c r="KM24" s="29">
        <v>0.24456</v>
      </c>
      <c r="KN24">
        <v>10.894277470328094</v>
      </c>
      <c r="KO24" s="49">
        <f t="shared" si="38"/>
        <v>0.7142857142857143</v>
      </c>
      <c r="KT24" s="29">
        <v>0.51500000000000001</v>
      </c>
      <c r="KU24" s="29">
        <v>0.24456</v>
      </c>
      <c r="KV24">
        <f t="shared" si="39"/>
        <v>9.7941976254075929</v>
      </c>
      <c r="KW24" s="49">
        <f t="shared" si="40"/>
        <v>0.7142857142857143</v>
      </c>
      <c r="LA24" s="29">
        <v>0.51500000000000001</v>
      </c>
      <c r="LB24" s="29">
        <v>0.24456</v>
      </c>
      <c r="LC24">
        <f t="shared" si="41"/>
        <v>10.610139806407247</v>
      </c>
      <c r="LD24" s="49">
        <f t="shared" si="42"/>
        <v>0.65405130810261625</v>
      </c>
    </row>
    <row r="25" spans="2:316" ht="14.4" x14ac:dyDescent="0.3">
      <c r="B25" s="29">
        <v>0.54100000000000004</v>
      </c>
      <c r="C25" s="29">
        <v>0.23569999999999999</v>
      </c>
      <c r="D25">
        <v>10.439777470328094</v>
      </c>
      <c r="E25" s="62">
        <f t="shared" si="9"/>
        <v>0.62688296639629204</v>
      </c>
      <c r="O25" s="48"/>
      <c r="P25" s="29">
        <v>0.54100000000000004</v>
      </c>
      <c r="Q25" s="29">
        <v>0.23569999999999999</v>
      </c>
      <c r="R25">
        <f t="shared" si="10"/>
        <v>9.7398065312867228</v>
      </c>
      <c r="S25" s="49">
        <f t="shared" si="11"/>
        <v>0.62688296639629204</v>
      </c>
      <c r="AE25" s="48"/>
      <c r="AH25" s="29">
        <v>0.54100000000000004</v>
      </c>
      <c r="AI25" s="29">
        <v>0.23569999999999999</v>
      </c>
      <c r="AJ25">
        <f t="shared" si="12"/>
        <v>10.788777362730242</v>
      </c>
      <c r="AK25" s="28">
        <f t="shared" si="13"/>
        <v>0.62688296639629204</v>
      </c>
      <c r="AX25" s="48"/>
      <c r="BA25" s="29">
        <v>0.54100000000000004</v>
      </c>
      <c r="BB25" s="29">
        <v>0.23569999999999999</v>
      </c>
      <c r="BC25">
        <f t="shared" si="14"/>
        <v>11.137088205832232</v>
      </c>
      <c r="BD25" s="28">
        <f t="shared" si="15"/>
        <v>0.62688296639629204</v>
      </c>
      <c r="BO25" s="48"/>
      <c r="BR25" s="29">
        <v>0.54100000000000004</v>
      </c>
      <c r="BS25" s="29">
        <v>0.23569999999999999</v>
      </c>
      <c r="BT25">
        <f t="shared" si="16"/>
        <v>11.484686371649406</v>
      </c>
      <c r="BU25" s="28">
        <f t="shared" si="17"/>
        <v>0.62688296639629204</v>
      </c>
      <c r="CI25" s="48"/>
      <c r="CJ25" s="29">
        <v>0.54100000000000004</v>
      </c>
      <c r="CK25" s="29">
        <v>0.23569999999999999</v>
      </c>
      <c r="CL25">
        <f t="shared" si="18"/>
        <v>11.831548538601627</v>
      </c>
      <c r="CM25" s="49">
        <f t="shared" si="19"/>
        <v>0.62688296639629204</v>
      </c>
      <c r="CZ25" s="48"/>
      <c r="DA25" s="29">
        <v>0.54100000000000004</v>
      </c>
      <c r="DB25" s="29">
        <v>0.23569999999999999</v>
      </c>
      <c r="DC25">
        <f t="shared" si="20"/>
        <v>12.177651699528486</v>
      </c>
      <c r="DD25" s="49">
        <f t="shared" si="21"/>
        <v>0.62688296639629204</v>
      </c>
      <c r="DM25" s="86">
        <v>0.54100000000000004</v>
      </c>
      <c r="DN25" s="29">
        <v>0.23569999999999999</v>
      </c>
      <c r="DO25">
        <f t="shared" si="22"/>
        <v>12.522973169383297</v>
      </c>
      <c r="DP25" s="49">
        <f t="shared" si="23"/>
        <v>0.62688296639629204</v>
      </c>
      <c r="EB25" s="29">
        <v>0.54100000000000004</v>
      </c>
      <c r="EC25" s="29">
        <v>0.23569999999999999</v>
      </c>
      <c r="ED25">
        <f t="shared" si="24"/>
        <v>12.867490592601401</v>
      </c>
      <c r="EE25" s="49">
        <f t="shared" si="25"/>
        <v>0.62688296639629204</v>
      </c>
      <c r="EQ25" s="29">
        <v>0.54100000000000004</v>
      </c>
      <c r="ER25" s="29">
        <v>0.23569999999999999</v>
      </c>
      <c r="ES25">
        <f t="shared" si="26"/>
        <v>13.039440892439446</v>
      </c>
      <c r="ET25" s="28">
        <f t="shared" si="27"/>
        <v>0.62688296639629204</v>
      </c>
      <c r="FB25" s="29">
        <v>0.54100000000000004</v>
      </c>
      <c r="FC25" s="29">
        <v>0.23569999999999999</v>
      </c>
      <c r="FD25">
        <f t="shared" si="28"/>
        <v>13.211181950138755</v>
      </c>
      <c r="FE25">
        <f t="shared" si="29"/>
        <v>0.62688296639629204</v>
      </c>
      <c r="FR25" s="29">
        <v>0.54100000000000004</v>
      </c>
      <c r="FS25" s="29">
        <v>0.23569999999999999</v>
      </c>
      <c r="FT25">
        <f t="shared" si="30"/>
        <v>13.554025566177469</v>
      </c>
      <c r="FU25" s="49">
        <f>FR25/$FR$38</f>
        <v>0.62688296639629204</v>
      </c>
      <c r="GC25" s="48">
        <v>0.54100000000000004</v>
      </c>
      <c r="GD25">
        <v>0.23569999999999999</v>
      </c>
      <c r="GE25">
        <f t="shared" si="0"/>
        <v>13.89600011449545</v>
      </c>
      <c r="GF25">
        <v>0.62688296639629204</v>
      </c>
      <c r="GP25" s="48"/>
      <c r="GQ25" s="29">
        <v>0.54100000000000004</v>
      </c>
      <c r="GR25" s="29">
        <v>0.23569999999999999</v>
      </c>
      <c r="GS25">
        <f t="shared" si="1"/>
        <v>14.237084624497953</v>
      </c>
      <c r="GT25" s="49">
        <f t="shared" si="32"/>
        <v>0.62688296639629204</v>
      </c>
      <c r="HC25" s="48"/>
      <c r="HE25" s="29">
        <v>0.54100000000000004</v>
      </c>
      <c r="HF25" s="29">
        <v>0.23569999999999999</v>
      </c>
      <c r="HG25">
        <f t="shared" si="2"/>
        <v>14.577258486909345</v>
      </c>
      <c r="HH25" s="49">
        <f t="shared" si="33"/>
        <v>0.62688296639629204</v>
      </c>
      <c r="HQ25" s="48"/>
      <c r="HR25" s="29">
        <v>0.54100000000000004</v>
      </c>
      <c r="HS25" s="29">
        <v>0.23569999999999999</v>
      </c>
      <c r="HT25">
        <f t="shared" si="3"/>
        <v>14.916501459123971</v>
      </c>
      <c r="HU25" s="49">
        <f t="shared" si="34"/>
        <v>0.62688296639629204</v>
      </c>
      <c r="IF25" s="48"/>
      <c r="IG25" s="29">
        <v>0.54100000000000004</v>
      </c>
      <c r="IH25" s="29">
        <v>0.23569999999999999</v>
      </c>
      <c r="II25">
        <f t="shared" si="4"/>
        <v>15.25479367021557</v>
      </c>
      <c r="IJ25" s="28">
        <f t="shared" si="5"/>
        <v>0.62688296639629204</v>
      </c>
      <c r="IS25" s="48"/>
      <c r="IT25" s="29">
        <v>0.54100000000000004</v>
      </c>
      <c r="IU25" s="29">
        <v>0.23569999999999999</v>
      </c>
      <c r="IV25" s="29">
        <f t="shared" si="6"/>
        <v>15.59211562560521</v>
      </c>
      <c r="IW25" s="28">
        <f t="shared" si="7"/>
        <v>0.62688296639629204</v>
      </c>
      <c r="JG25" s="29">
        <v>0.54100000000000004</v>
      </c>
      <c r="JH25" s="29">
        <v>0.23569999999999999</v>
      </c>
      <c r="JI25">
        <f t="shared" si="35"/>
        <v>16.263772698321247</v>
      </c>
      <c r="JJ25" s="28">
        <f t="shared" si="36"/>
        <v>0.62688296639629204</v>
      </c>
      <c r="JU25" s="48"/>
      <c r="JV25" s="29">
        <v>0.54100000000000004</v>
      </c>
      <c r="JW25" s="29">
        <v>0.23569999999999999</v>
      </c>
      <c r="JX25" s="29">
        <f t="shared" si="8"/>
        <v>18.907959045104697</v>
      </c>
      <c r="JY25" s="28">
        <f t="shared" si="37"/>
        <v>0.62688296639629204</v>
      </c>
      <c r="KJ25" s="48"/>
      <c r="KL25" s="29">
        <v>0.54100000000000004</v>
      </c>
      <c r="KM25" s="29">
        <v>0.23569999999999999</v>
      </c>
      <c r="KN25">
        <v>10.439777470328094</v>
      </c>
      <c r="KO25" s="49">
        <f t="shared" si="38"/>
        <v>0.75034674063800288</v>
      </c>
      <c r="KT25" s="29">
        <v>0.54100000000000004</v>
      </c>
      <c r="KU25" s="29">
        <v>0.23569999999999999</v>
      </c>
      <c r="KV25">
        <f t="shared" si="39"/>
        <v>9.3396976254075934</v>
      </c>
      <c r="KW25" s="49">
        <f t="shared" si="40"/>
        <v>0.75034674063800288</v>
      </c>
      <c r="LA25" s="29">
        <v>0.54100000000000004</v>
      </c>
      <c r="LB25" s="29">
        <v>0.23569999999999999</v>
      </c>
      <c r="LC25">
        <f t="shared" si="41"/>
        <v>10.155639806407248</v>
      </c>
      <c r="LD25" s="49">
        <f t="shared" si="42"/>
        <v>0.68707137414274833</v>
      </c>
    </row>
    <row r="26" spans="2:316" ht="14.4" x14ac:dyDescent="0.3">
      <c r="B26" s="29">
        <v>0.56699999999999995</v>
      </c>
      <c r="C26" s="29">
        <v>0.2276</v>
      </c>
      <c r="D26">
        <v>10.014377470328094</v>
      </c>
      <c r="E26" s="62">
        <f t="shared" si="9"/>
        <v>0.65701042873696403</v>
      </c>
      <c r="O26" s="48"/>
      <c r="P26" s="29">
        <v>0.56699999999999995</v>
      </c>
      <c r="Q26" s="29">
        <v>0.2276</v>
      </c>
      <c r="R26">
        <f t="shared" si="10"/>
        <v>9.314406531286723</v>
      </c>
      <c r="S26" s="49">
        <f t="shared" si="11"/>
        <v>0.65701042873696403</v>
      </c>
      <c r="AE26" s="48"/>
      <c r="AH26" s="29">
        <v>0.56699999999999995</v>
      </c>
      <c r="AI26" s="29">
        <v>0.2276</v>
      </c>
      <c r="AJ26">
        <f t="shared" si="12"/>
        <v>10.363377362730242</v>
      </c>
      <c r="AK26" s="28">
        <f t="shared" si="13"/>
        <v>0.65701042873696403</v>
      </c>
      <c r="AX26" s="48"/>
      <c r="BA26" s="29">
        <v>0.56699999999999995</v>
      </c>
      <c r="BB26" s="29">
        <v>0.2276</v>
      </c>
      <c r="BC26">
        <f t="shared" si="14"/>
        <v>10.711688205832232</v>
      </c>
      <c r="BD26" s="28">
        <f t="shared" si="15"/>
        <v>0.65701042873696403</v>
      </c>
      <c r="BO26" s="48"/>
      <c r="BR26" s="29">
        <v>0.56699999999999995</v>
      </c>
      <c r="BS26" s="29">
        <v>0.2276</v>
      </c>
      <c r="BT26">
        <f t="shared" si="16"/>
        <v>11.059286371649407</v>
      </c>
      <c r="BU26" s="28">
        <f t="shared" si="17"/>
        <v>0.65701042873696403</v>
      </c>
      <c r="CI26" s="48"/>
      <c r="CJ26" s="29">
        <v>0.56699999999999995</v>
      </c>
      <c r="CK26" s="29">
        <v>0.2276</v>
      </c>
      <c r="CL26">
        <f t="shared" si="18"/>
        <v>11.406148538601627</v>
      </c>
      <c r="CM26" s="49">
        <f t="shared" si="19"/>
        <v>0.65701042873696403</v>
      </c>
      <c r="CZ26" s="48"/>
      <c r="DA26" s="29">
        <v>0.56699999999999995</v>
      </c>
      <c r="DB26" s="29">
        <v>0.2276</v>
      </c>
      <c r="DC26">
        <f t="shared" si="20"/>
        <v>11.752251699528486</v>
      </c>
      <c r="DD26" s="49">
        <f t="shared" si="21"/>
        <v>0.65701042873696403</v>
      </c>
      <c r="DM26" s="86">
        <v>0.56699999999999995</v>
      </c>
      <c r="DN26" s="29">
        <v>0.2276</v>
      </c>
      <c r="DO26">
        <f t="shared" si="22"/>
        <v>12.097573169383297</v>
      </c>
      <c r="DP26" s="49">
        <f>DM26/$DM$38</f>
        <v>0.65701042873696403</v>
      </c>
      <c r="EB26" s="29">
        <v>0.56699999999999995</v>
      </c>
      <c r="EC26" s="29">
        <v>0.2276</v>
      </c>
      <c r="ED26">
        <f t="shared" si="24"/>
        <v>12.442090592601401</v>
      </c>
      <c r="EE26" s="49">
        <f>EB26/$EB$38</f>
        <v>0.65701042873696403</v>
      </c>
      <c r="EQ26" s="29">
        <v>0.56699999999999995</v>
      </c>
      <c r="ER26" s="29">
        <v>0.2276</v>
      </c>
      <c r="ES26">
        <f t="shared" si="26"/>
        <v>12.614040892439446</v>
      </c>
      <c r="ET26" s="28">
        <f t="shared" si="27"/>
        <v>0.65701042873696403</v>
      </c>
      <c r="FB26" s="29">
        <v>0.56699999999999995</v>
      </c>
      <c r="FC26" s="29">
        <v>0.2276</v>
      </c>
      <c r="FD26">
        <f t="shared" si="28"/>
        <v>12.785781950138755</v>
      </c>
      <c r="FE26">
        <f t="shared" si="29"/>
        <v>0.65701042873696403</v>
      </c>
      <c r="FR26" s="29">
        <v>0.56699999999999995</v>
      </c>
      <c r="FS26" s="29">
        <v>0.2276</v>
      </c>
      <c r="FT26">
        <f t="shared" si="30"/>
        <v>13.128625566177469</v>
      </c>
      <c r="FU26" s="49">
        <f t="shared" si="31"/>
        <v>0.65701042873696403</v>
      </c>
      <c r="GC26" s="48">
        <v>0.56699999999999995</v>
      </c>
      <c r="GD26">
        <v>0.2276</v>
      </c>
      <c r="GE26">
        <f t="shared" si="0"/>
        <v>13.470600114495451</v>
      </c>
      <c r="GF26">
        <v>0.65701042873696403</v>
      </c>
      <c r="GP26" s="48"/>
      <c r="GQ26" s="29">
        <v>0.56699999999999995</v>
      </c>
      <c r="GR26" s="29">
        <v>0.2276</v>
      </c>
      <c r="GS26">
        <f t="shared" si="1"/>
        <v>13.811684624497953</v>
      </c>
      <c r="GT26" s="49">
        <f t="shared" si="32"/>
        <v>0.65701042873696403</v>
      </c>
      <c r="HC26" s="48"/>
      <c r="HE26" s="29">
        <v>0.56699999999999995</v>
      </c>
      <c r="HF26" s="29">
        <v>0.2276</v>
      </c>
      <c r="HG26">
        <f t="shared" si="2"/>
        <v>14.151858486909346</v>
      </c>
      <c r="HH26" s="49">
        <f t="shared" si="33"/>
        <v>0.65701042873696403</v>
      </c>
      <c r="HQ26" s="48"/>
      <c r="HR26" s="29">
        <v>0.56699999999999995</v>
      </c>
      <c r="HS26" s="29">
        <v>0.2276</v>
      </c>
      <c r="HT26">
        <f t="shared" si="3"/>
        <v>14.491101459123971</v>
      </c>
      <c r="HU26" s="49">
        <f t="shared" si="34"/>
        <v>0.65701042873696403</v>
      </c>
      <c r="IF26" s="48"/>
      <c r="IG26" s="29">
        <v>0.56699999999999995</v>
      </c>
      <c r="IH26" s="29">
        <v>0.2276</v>
      </c>
      <c r="II26">
        <f t="shared" si="4"/>
        <v>14.82939367021557</v>
      </c>
      <c r="IJ26" s="28">
        <f t="shared" si="5"/>
        <v>0.65701042873696403</v>
      </c>
      <c r="IS26" s="48"/>
      <c r="IT26" s="29">
        <v>0.56699999999999995</v>
      </c>
      <c r="IU26" s="29">
        <v>0.2276</v>
      </c>
      <c r="IV26" s="29">
        <f t="shared" si="6"/>
        <v>15.16671562560521</v>
      </c>
      <c r="IW26" s="28">
        <f t="shared" si="7"/>
        <v>0.65701042873696403</v>
      </c>
      <c r="JG26" s="29">
        <v>0.56699999999999995</v>
      </c>
      <c r="JH26" s="29">
        <v>0.2276</v>
      </c>
      <c r="JI26">
        <f t="shared" si="35"/>
        <v>15.838372698321246</v>
      </c>
      <c r="JJ26" s="28">
        <f t="shared" si="36"/>
        <v>0.65701042873696403</v>
      </c>
      <c r="JU26" s="48"/>
      <c r="JV26" s="29">
        <v>0.56699999999999995</v>
      </c>
      <c r="JW26" s="29">
        <v>0.2276</v>
      </c>
      <c r="JX26" s="29">
        <f t="shared" si="8"/>
        <v>18.482559045104697</v>
      </c>
      <c r="JY26" s="28">
        <f t="shared" si="37"/>
        <v>0.65701042873696403</v>
      </c>
      <c r="KJ26" s="48"/>
      <c r="KL26" s="29">
        <v>0.56699999999999995</v>
      </c>
      <c r="KM26" s="29">
        <v>0.2276</v>
      </c>
      <c r="KN26">
        <v>10.014377470328094</v>
      </c>
      <c r="KO26" s="49">
        <f t="shared" si="38"/>
        <v>0.78640776699029125</v>
      </c>
      <c r="KT26" s="29">
        <v>0.56699999999999995</v>
      </c>
      <c r="KU26" s="29">
        <v>0.2276</v>
      </c>
      <c r="KV26">
        <f t="shared" si="39"/>
        <v>8.9142976254075936</v>
      </c>
      <c r="KW26" s="49">
        <f t="shared" si="40"/>
        <v>0.78640776699029125</v>
      </c>
      <c r="LA26" s="29">
        <v>0.56699999999999995</v>
      </c>
      <c r="LB26" s="29">
        <v>0.2276</v>
      </c>
      <c r="LC26">
        <f t="shared" si="41"/>
        <v>9.7302398064072477</v>
      </c>
      <c r="LD26" s="49">
        <f t="shared" si="42"/>
        <v>0.72009144018288029</v>
      </c>
    </row>
    <row r="27" spans="2:316" ht="14.4" x14ac:dyDescent="0.3">
      <c r="B27" s="29">
        <v>0.59299999999999997</v>
      </c>
      <c r="C27" s="29">
        <v>0.22011</v>
      </c>
      <c r="D27">
        <v>9.6138774703280934</v>
      </c>
      <c r="E27" s="62">
        <f t="shared" si="9"/>
        <v>0.68713789107763612</v>
      </c>
      <c r="O27" s="48"/>
      <c r="P27" s="29">
        <v>0.59299999999999997</v>
      </c>
      <c r="Q27" s="29">
        <v>0.22011</v>
      </c>
      <c r="R27">
        <f t="shared" si="10"/>
        <v>8.9139065312867221</v>
      </c>
      <c r="S27" s="49">
        <f t="shared" si="11"/>
        <v>0.68713789107763612</v>
      </c>
      <c r="AE27" s="48"/>
      <c r="AH27" s="29">
        <v>0.59299999999999997</v>
      </c>
      <c r="AI27" s="29">
        <v>0.22011</v>
      </c>
      <c r="AJ27">
        <f t="shared" si="12"/>
        <v>9.9628773627302412</v>
      </c>
      <c r="AK27" s="28">
        <f t="shared" si="13"/>
        <v>0.68713789107763612</v>
      </c>
      <c r="AX27" s="48"/>
      <c r="BA27" s="29">
        <v>0.59299999999999997</v>
      </c>
      <c r="BB27" s="29">
        <v>0.22011</v>
      </c>
      <c r="BC27">
        <f>D27+$BB$42</f>
        <v>10.311188205832231</v>
      </c>
      <c r="BD27" s="28">
        <f t="shared" si="15"/>
        <v>0.68713789107763612</v>
      </c>
      <c r="BO27" s="48"/>
      <c r="BR27" s="29">
        <v>0.59299999999999997</v>
      </c>
      <c r="BS27" s="29">
        <v>0.22011</v>
      </c>
      <c r="BT27">
        <f t="shared" si="16"/>
        <v>10.658786371649406</v>
      </c>
      <c r="BU27" s="28">
        <f t="shared" si="17"/>
        <v>0.68713789107763612</v>
      </c>
      <c r="CI27" s="48"/>
      <c r="CJ27" s="29">
        <v>0.59299999999999997</v>
      </c>
      <c r="CK27" s="29">
        <v>0.22011</v>
      </c>
      <c r="CL27">
        <f t="shared" si="18"/>
        <v>11.005648538601626</v>
      </c>
      <c r="CM27" s="49">
        <f t="shared" si="19"/>
        <v>0.68713789107763612</v>
      </c>
      <c r="CZ27" s="48"/>
      <c r="DA27" s="29">
        <v>0.59299999999999997</v>
      </c>
      <c r="DB27" s="29">
        <v>0.22011</v>
      </c>
      <c r="DC27">
        <f t="shared" si="20"/>
        <v>11.351751699528485</v>
      </c>
      <c r="DD27" s="49">
        <f t="shared" si="21"/>
        <v>0.68713789107763612</v>
      </c>
      <c r="DM27" s="86">
        <v>0.59299999999999997</v>
      </c>
      <c r="DN27" s="29">
        <v>0.22011</v>
      </c>
      <c r="DO27">
        <f t="shared" si="22"/>
        <v>11.697073169383296</v>
      </c>
      <c r="DP27" s="49">
        <f t="shared" si="23"/>
        <v>0.68713789107763612</v>
      </c>
      <c r="EB27" s="29">
        <v>0.59299999999999997</v>
      </c>
      <c r="EC27" s="29">
        <v>0.22011</v>
      </c>
      <c r="ED27">
        <f t="shared" si="24"/>
        <v>12.0415905926014</v>
      </c>
      <c r="EE27" s="49">
        <f t="shared" si="25"/>
        <v>0.68713789107763612</v>
      </c>
      <c r="EQ27" s="29">
        <v>0.59299999999999997</v>
      </c>
      <c r="ER27" s="29">
        <v>0.22011</v>
      </c>
      <c r="ES27">
        <f t="shared" si="26"/>
        <v>12.213540892439445</v>
      </c>
      <c r="ET27" s="28">
        <f t="shared" si="27"/>
        <v>0.68713789107763612</v>
      </c>
      <c r="FB27" s="29">
        <v>0.59299999999999997</v>
      </c>
      <c r="FC27" s="29">
        <v>0.22011</v>
      </c>
      <c r="FD27">
        <f t="shared" si="28"/>
        <v>12.385281950138754</v>
      </c>
      <c r="FE27">
        <f t="shared" si="29"/>
        <v>0.68713789107763612</v>
      </c>
      <c r="FR27" s="29">
        <v>0.59299999999999997</v>
      </c>
      <c r="FS27" s="29">
        <v>0.22011</v>
      </c>
      <c r="FT27">
        <f t="shared" si="30"/>
        <v>12.728125566177468</v>
      </c>
      <c r="FU27" s="49">
        <f t="shared" si="31"/>
        <v>0.68713789107763612</v>
      </c>
      <c r="GC27" s="48">
        <v>0.59299999999999997</v>
      </c>
      <c r="GD27">
        <v>0.22011</v>
      </c>
      <c r="GE27">
        <f t="shared" si="0"/>
        <v>13.07010011449545</v>
      </c>
      <c r="GF27">
        <v>0.68713789107763612</v>
      </c>
      <c r="GP27" s="48"/>
      <c r="GQ27" s="29">
        <v>0.59299999999999997</v>
      </c>
      <c r="GR27" s="29">
        <v>0.22011</v>
      </c>
      <c r="GS27">
        <f t="shared" si="1"/>
        <v>13.411184624497952</v>
      </c>
      <c r="GT27" s="49">
        <f t="shared" si="32"/>
        <v>0.68713789107763612</v>
      </c>
      <c r="HC27" s="48"/>
      <c r="HE27" s="29">
        <v>0.59299999999999997</v>
      </c>
      <c r="HF27" s="29">
        <v>0.22011</v>
      </c>
      <c r="HG27">
        <f t="shared" si="2"/>
        <v>13.751358486909345</v>
      </c>
      <c r="HH27" s="49">
        <f t="shared" si="33"/>
        <v>0.68713789107763612</v>
      </c>
      <c r="HQ27" s="48"/>
      <c r="HR27" s="29">
        <v>0.59299999999999997</v>
      </c>
      <c r="HS27" s="29">
        <v>0.22011</v>
      </c>
      <c r="HT27">
        <f t="shared" si="3"/>
        <v>14.09060145912397</v>
      </c>
      <c r="HU27" s="49">
        <f t="shared" si="34"/>
        <v>0.68713789107763612</v>
      </c>
      <c r="IF27" s="48"/>
      <c r="IG27" s="29">
        <v>0.59299999999999997</v>
      </c>
      <c r="IH27" s="29">
        <v>0.22011</v>
      </c>
      <c r="II27">
        <f t="shared" si="4"/>
        <v>14.428893670215569</v>
      </c>
      <c r="IJ27" s="28">
        <f t="shared" si="5"/>
        <v>0.68713789107763612</v>
      </c>
      <c r="IS27" s="48"/>
      <c r="IT27" s="29">
        <v>0.59299999999999997</v>
      </c>
      <c r="IU27" s="29">
        <v>0.22011</v>
      </c>
      <c r="IV27" s="29">
        <f t="shared" si="6"/>
        <v>14.766215625605209</v>
      </c>
      <c r="IW27" s="28">
        <f t="shared" si="7"/>
        <v>0.68713789107763612</v>
      </c>
      <c r="JG27" s="29">
        <v>0.59299999999999997</v>
      </c>
      <c r="JH27" s="29">
        <v>0.22011</v>
      </c>
      <c r="JI27">
        <f t="shared" si="35"/>
        <v>15.437872698321245</v>
      </c>
      <c r="JJ27" s="28">
        <f t="shared" si="36"/>
        <v>0.68713789107763612</v>
      </c>
      <c r="JU27" s="48"/>
      <c r="JV27" s="29">
        <v>0.59299999999999997</v>
      </c>
      <c r="JW27" s="29">
        <v>0.22011</v>
      </c>
      <c r="JX27" s="29">
        <f t="shared" si="8"/>
        <v>18.082059045104696</v>
      </c>
      <c r="JY27" s="28">
        <f t="shared" si="37"/>
        <v>0.68713789107763612</v>
      </c>
      <c r="KJ27" s="48"/>
      <c r="KL27" s="29">
        <v>0.59299999999999997</v>
      </c>
      <c r="KM27" s="29">
        <v>0.22011</v>
      </c>
      <c r="KN27">
        <v>9.6138774703280934</v>
      </c>
      <c r="KO27" s="49">
        <f t="shared" si="38"/>
        <v>0.82246879334257972</v>
      </c>
      <c r="KT27" s="29">
        <v>0.59299999999999997</v>
      </c>
      <c r="KU27" s="29">
        <v>0.22011</v>
      </c>
      <c r="KV27">
        <f t="shared" si="39"/>
        <v>8.5137976254075927</v>
      </c>
      <c r="KW27" s="49">
        <f t="shared" si="40"/>
        <v>0.82246879334257972</v>
      </c>
      <c r="LA27" s="29">
        <v>0.59299999999999997</v>
      </c>
      <c r="LB27" s="29">
        <v>0.22011</v>
      </c>
      <c r="LC27">
        <f t="shared" si="41"/>
        <v>9.3297398064072468</v>
      </c>
      <c r="LD27" s="49">
        <f t="shared" si="42"/>
        <v>0.75311150622301237</v>
      </c>
    </row>
    <row r="28" spans="2:316" ht="14.4" x14ac:dyDescent="0.3">
      <c r="B28" s="29">
        <v>0.61799999999999999</v>
      </c>
      <c r="C28" s="29">
        <v>0.21306</v>
      </c>
      <c r="D28">
        <v>9.2349774703280936</v>
      </c>
      <c r="E28" s="62">
        <f>B28/$B$38</f>
        <v>0.71610660486674393</v>
      </c>
      <c r="O28" s="48"/>
      <c r="P28" s="29">
        <v>0.61799999999999999</v>
      </c>
      <c r="Q28" s="29">
        <v>0.21306</v>
      </c>
      <c r="R28">
        <f t="shared" si="10"/>
        <v>8.5350065312867223</v>
      </c>
      <c r="S28" s="49">
        <f>P28/$B$38</f>
        <v>0.71610660486674393</v>
      </c>
      <c r="AE28" s="48"/>
      <c r="AH28" s="29">
        <v>0.61799999999999999</v>
      </c>
      <c r="AI28" s="29">
        <v>0.21306</v>
      </c>
      <c r="AJ28">
        <f t="shared" si="12"/>
        <v>9.5839773627302414</v>
      </c>
      <c r="AK28" s="28">
        <f t="shared" si="13"/>
        <v>0.71610660486674393</v>
      </c>
      <c r="AX28" s="48"/>
      <c r="BA28" s="29">
        <v>0.61799999999999999</v>
      </c>
      <c r="BB28" s="29">
        <v>0.21306</v>
      </c>
      <c r="BC28">
        <f t="shared" si="14"/>
        <v>9.932288205832231</v>
      </c>
      <c r="BD28" s="28">
        <f t="shared" si="15"/>
        <v>0.71610660486674393</v>
      </c>
      <c r="BO28" s="48"/>
      <c r="BR28" s="29">
        <v>0.61799999999999999</v>
      </c>
      <c r="BS28" s="29">
        <v>0.21306</v>
      </c>
      <c r="BT28">
        <f t="shared" si="16"/>
        <v>10.279886371649406</v>
      </c>
      <c r="BU28" s="28">
        <f t="shared" si="17"/>
        <v>0.71610660486674393</v>
      </c>
      <c r="CI28" s="48"/>
      <c r="CJ28" s="29">
        <v>0.61799999999999999</v>
      </c>
      <c r="CK28" s="29">
        <v>0.21306</v>
      </c>
      <c r="CL28">
        <f t="shared" si="18"/>
        <v>10.626748538601626</v>
      </c>
      <c r="CM28" s="49">
        <f t="shared" si="19"/>
        <v>0.71610660486674393</v>
      </c>
      <c r="CZ28" s="48"/>
      <c r="DA28" s="29">
        <v>0.61799999999999999</v>
      </c>
      <c r="DB28" s="29">
        <v>0.21306</v>
      </c>
      <c r="DC28">
        <f t="shared" si="20"/>
        <v>10.972851699528485</v>
      </c>
      <c r="DD28" s="49">
        <f t="shared" si="21"/>
        <v>0.71610660486674393</v>
      </c>
      <c r="DM28" s="86">
        <v>0.61799999999999999</v>
      </c>
      <c r="DN28" s="29">
        <v>0.21306</v>
      </c>
      <c r="DO28">
        <f t="shared" si="22"/>
        <v>11.318173169383297</v>
      </c>
      <c r="DP28" s="49">
        <f t="shared" si="23"/>
        <v>0.71610660486674393</v>
      </c>
      <c r="EB28" s="29">
        <v>0.61799999999999999</v>
      </c>
      <c r="EC28" s="29">
        <v>0.21306</v>
      </c>
      <c r="ED28">
        <f t="shared" si="24"/>
        <v>11.6626905926014</v>
      </c>
      <c r="EE28" s="49">
        <f t="shared" si="25"/>
        <v>0.71610660486674393</v>
      </c>
      <c r="EQ28" s="29">
        <v>0.61799999999999999</v>
      </c>
      <c r="ER28" s="29">
        <v>0.21306</v>
      </c>
      <c r="ES28">
        <f t="shared" si="26"/>
        <v>11.834640892439445</v>
      </c>
      <c r="ET28" s="28">
        <f t="shared" si="27"/>
        <v>0.71610660486674393</v>
      </c>
      <c r="FB28" s="29">
        <v>0.61799999999999999</v>
      </c>
      <c r="FC28" s="29">
        <v>0.21306</v>
      </c>
      <c r="FD28">
        <f t="shared" si="28"/>
        <v>12.006381950138755</v>
      </c>
      <c r="FE28">
        <f t="shared" si="29"/>
        <v>0.71610660486674393</v>
      </c>
      <c r="FR28" s="29">
        <v>0.61799999999999999</v>
      </c>
      <c r="FS28" s="29">
        <v>0.21306</v>
      </c>
      <c r="FT28">
        <f t="shared" si="30"/>
        <v>12.349225566177468</v>
      </c>
      <c r="FU28" s="49">
        <f t="shared" si="31"/>
        <v>0.71610660486674393</v>
      </c>
      <c r="GC28" s="48">
        <v>0.61799999999999999</v>
      </c>
      <c r="GD28">
        <v>0.21306</v>
      </c>
      <c r="GE28">
        <f t="shared" si="0"/>
        <v>12.69120011449545</v>
      </c>
      <c r="GF28">
        <v>0.71610660486674393</v>
      </c>
      <c r="GP28" s="48"/>
      <c r="GQ28" s="29">
        <v>0.61799999999999999</v>
      </c>
      <c r="GR28" s="29">
        <v>0.21306</v>
      </c>
      <c r="GS28">
        <f t="shared" si="1"/>
        <v>13.032284624497953</v>
      </c>
      <c r="GT28" s="49">
        <f>GQ28/$B$38</f>
        <v>0.71610660486674393</v>
      </c>
      <c r="HC28" s="48"/>
      <c r="HE28" s="29">
        <v>0.61799999999999999</v>
      </c>
      <c r="HF28" s="29">
        <v>0.21306</v>
      </c>
      <c r="HG28">
        <f t="shared" si="2"/>
        <v>13.372458486909345</v>
      </c>
      <c r="HH28" s="49">
        <f>HE28/$B$38</f>
        <v>0.71610660486674393</v>
      </c>
      <c r="HQ28" s="48"/>
      <c r="HR28" s="29">
        <v>0.61799999999999999</v>
      </c>
      <c r="HS28" s="29">
        <v>0.21306</v>
      </c>
      <c r="HT28">
        <f t="shared" si="3"/>
        <v>13.711701459123971</v>
      </c>
      <c r="HU28" s="49">
        <f>HR28/$B$38</f>
        <v>0.71610660486674393</v>
      </c>
      <c r="IF28" s="48"/>
      <c r="IG28" s="29">
        <v>0.61799999999999999</v>
      </c>
      <c r="IH28" s="29">
        <v>0.21306</v>
      </c>
      <c r="II28">
        <f t="shared" si="4"/>
        <v>14.049993670215569</v>
      </c>
      <c r="IJ28" s="28">
        <f t="shared" si="5"/>
        <v>0.71610660486674393</v>
      </c>
      <c r="IS28" s="48"/>
      <c r="IT28" s="29">
        <v>0.61799999999999999</v>
      </c>
      <c r="IU28" s="29">
        <v>0.21306</v>
      </c>
      <c r="IV28" s="29">
        <f t="shared" si="6"/>
        <v>14.387315625605209</v>
      </c>
      <c r="IW28" s="28">
        <f t="shared" si="7"/>
        <v>0.71610660486674393</v>
      </c>
      <c r="JG28" s="29">
        <v>0.61799999999999999</v>
      </c>
      <c r="JH28" s="29">
        <v>0.21306</v>
      </c>
      <c r="JI28">
        <f t="shared" si="35"/>
        <v>15.058972698321245</v>
      </c>
      <c r="JJ28" s="28">
        <f t="shared" si="36"/>
        <v>0.71610660486674393</v>
      </c>
      <c r="JU28" s="48"/>
      <c r="JV28" s="29">
        <v>0.61799999999999999</v>
      </c>
      <c r="JW28" s="29">
        <v>0.21306</v>
      </c>
      <c r="JX28" s="29">
        <f t="shared" si="8"/>
        <v>17.703159045104698</v>
      </c>
      <c r="JY28" s="28">
        <f t="shared" si="37"/>
        <v>0.71610660486674393</v>
      </c>
      <c r="KJ28" s="48"/>
      <c r="KL28" s="29">
        <v>0.61799999999999999</v>
      </c>
      <c r="KM28" s="29">
        <v>0.21306</v>
      </c>
      <c r="KN28">
        <v>9.2349774703280936</v>
      </c>
      <c r="KO28" s="49">
        <f t="shared" si="38"/>
        <v>0.85714285714285721</v>
      </c>
      <c r="KT28" s="29">
        <v>0.61799999999999999</v>
      </c>
      <c r="KU28" s="29">
        <v>0.21306</v>
      </c>
      <c r="KV28">
        <f t="shared" si="39"/>
        <v>8.1348976254075929</v>
      </c>
      <c r="KW28" s="49">
        <f t="shared" si="40"/>
        <v>0.85714285714285721</v>
      </c>
      <c r="LA28" s="29">
        <v>0.61799999999999999</v>
      </c>
      <c r="LB28" s="29">
        <v>0.21306</v>
      </c>
      <c r="LC28">
        <f t="shared" si="41"/>
        <v>8.950839806407247</v>
      </c>
      <c r="LD28" s="49">
        <f t="shared" si="42"/>
        <v>0.78486156972313947</v>
      </c>
    </row>
    <row r="29" spans="2:316" ht="14.4" x14ac:dyDescent="0.3">
      <c r="B29" s="29">
        <v>0.64400000000000002</v>
      </c>
      <c r="C29" s="29">
        <v>0.20626</v>
      </c>
      <c r="D29">
        <v>8.8746774703280931</v>
      </c>
      <c r="E29" s="62">
        <f t="shared" si="9"/>
        <v>0.74623406720741603</v>
      </c>
      <c r="O29" s="48"/>
      <c r="P29" s="29">
        <v>0.64400000000000002</v>
      </c>
      <c r="Q29" s="29">
        <v>0.20626</v>
      </c>
      <c r="R29">
        <f t="shared" si="10"/>
        <v>8.1747065312867218</v>
      </c>
      <c r="S29" s="49">
        <f t="shared" ref="S29:S38" si="43">P29/$B$38</f>
        <v>0.74623406720741603</v>
      </c>
      <c r="AE29" s="48"/>
      <c r="AH29" s="29">
        <v>0.64400000000000002</v>
      </c>
      <c r="AI29" s="29">
        <v>0.20626</v>
      </c>
      <c r="AJ29">
        <f t="shared" si="12"/>
        <v>9.2236773627302409</v>
      </c>
      <c r="AK29" s="28">
        <f t="shared" si="13"/>
        <v>0.74623406720741603</v>
      </c>
      <c r="AX29" s="48"/>
      <c r="BA29" s="29">
        <v>0.64400000000000002</v>
      </c>
      <c r="BB29" s="29">
        <v>0.20626</v>
      </c>
      <c r="BC29">
        <f t="shared" si="14"/>
        <v>9.5719882058322305</v>
      </c>
      <c r="BD29" s="28">
        <f t="shared" si="15"/>
        <v>0.74623406720741603</v>
      </c>
      <c r="BO29" s="48"/>
      <c r="BR29" s="29">
        <v>0.64400000000000002</v>
      </c>
      <c r="BS29" s="29">
        <v>0.20626</v>
      </c>
      <c r="BT29">
        <f t="shared" si="16"/>
        <v>9.9195863716494053</v>
      </c>
      <c r="BU29" s="28">
        <f t="shared" si="17"/>
        <v>0.74623406720741603</v>
      </c>
      <c r="CI29" s="48"/>
      <c r="CJ29" s="29">
        <v>0.64400000000000002</v>
      </c>
      <c r="CK29" s="29">
        <v>0.20626</v>
      </c>
      <c r="CL29">
        <f t="shared" si="18"/>
        <v>10.266448538601626</v>
      </c>
      <c r="CM29" s="49">
        <f t="shared" si="19"/>
        <v>0.74623406720741603</v>
      </c>
      <c r="CZ29" s="48"/>
      <c r="DA29" s="29">
        <v>0.64400000000000002</v>
      </c>
      <c r="DB29" s="29">
        <v>0.20626</v>
      </c>
      <c r="DC29">
        <f t="shared" si="20"/>
        <v>10.612551699528485</v>
      </c>
      <c r="DD29" s="49">
        <f t="shared" si="21"/>
        <v>0.74623406720741603</v>
      </c>
      <c r="DM29" s="86">
        <v>0.64400000000000002</v>
      </c>
      <c r="DN29" s="29">
        <v>0.20626</v>
      </c>
      <c r="DO29">
        <f t="shared" si="22"/>
        <v>10.957873169383296</v>
      </c>
      <c r="DP29" s="49">
        <f t="shared" si="23"/>
        <v>0.74623406720741603</v>
      </c>
      <c r="EB29" s="29">
        <v>0.64400000000000002</v>
      </c>
      <c r="EC29" s="29">
        <v>0.20626</v>
      </c>
      <c r="ED29">
        <f t="shared" si="24"/>
        <v>11.3023905926014</v>
      </c>
      <c r="EE29" s="49">
        <f t="shared" si="25"/>
        <v>0.74623406720741603</v>
      </c>
      <c r="EQ29" s="29">
        <v>0.64400000000000002</v>
      </c>
      <c r="ER29" s="29">
        <v>0.20626</v>
      </c>
      <c r="ES29">
        <f t="shared" si="26"/>
        <v>11.474340892439445</v>
      </c>
      <c r="ET29" s="28">
        <f t="shared" si="27"/>
        <v>0.74623406720741603</v>
      </c>
      <c r="FB29" s="29">
        <v>0.64400000000000002</v>
      </c>
      <c r="FC29" s="29">
        <v>0.20626</v>
      </c>
      <c r="FD29">
        <f t="shared" si="28"/>
        <v>11.646081950138754</v>
      </c>
      <c r="FE29">
        <f t="shared" si="29"/>
        <v>0.74623406720741603</v>
      </c>
      <c r="FR29" s="29">
        <v>0.64400000000000002</v>
      </c>
      <c r="FS29" s="29">
        <v>0.20626</v>
      </c>
      <c r="FT29">
        <f t="shared" si="30"/>
        <v>11.988925566177468</v>
      </c>
      <c r="FU29" s="49">
        <f t="shared" si="31"/>
        <v>0.74623406720741603</v>
      </c>
      <c r="GC29" s="48">
        <v>0.64400000000000002</v>
      </c>
      <c r="GD29">
        <v>0.20626</v>
      </c>
      <c r="GE29">
        <f t="shared" si="0"/>
        <v>12.330900114495449</v>
      </c>
      <c r="GF29">
        <v>0.74623406720741603</v>
      </c>
      <c r="GP29" s="48"/>
      <c r="GQ29" s="29">
        <v>0.64400000000000002</v>
      </c>
      <c r="GR29" s="29">
        <v>0.20626</v>
      </c>
      <c r="GS29">
        <f t="shared" si="1"/>
        <v>12.671984624497952</v>
      </c>
      <c r="GT29" s="49">
        <f t="shared" ref="GT29:GT38" si="44">GQ29/$B$38</f>
        <v>0.74623406720741603</v>
      </c>
      <c r="HC29" s="48"/>
      <c r="HE29" s="29">
        <v>0.64400000000000002</v>
      </c>
      <c r="HF29" s="29">
        <v>0.20626</v>
      </c>
      <c r="HG29">
        <f t="shared" si="2"/>
        <v>13.012158486909344</v>
      </c>
      <c r="HH29" s="49">
        <f t="shared" ref="HH29:HH38" si="45">HE29/$B$38</f>
        <v>0.74623406720741603</v>
      </c>
      <c r="HQ29" s="48"/>
      <c r="HR29" s="29">
        <v>0.64400000000000002</v>
      </c>
      <c r="HS29" s="29">
        <v>0.20626</v>
      </c>
      <c r="HT29">
        <f t="shared" si="3"/>
        <v>13.35140145912397</v>
      </c>
      <c r="HU29" s="49">
        <f t="shared" ref="HU29:HU38" si="46">HR29/$B$38</f>
        <v>0.74623406720741603</v>
      </c>
      <c r="IF29" s="48"/>
      <c r="IG29" s="29">
        <v>0.64400000000000002</v>
      </c>
      <c r="IH29" s="29">
        <v>0.20626</v>
      </c>
      <c r="II29">
        <f t="shared" si="4"/>
        <v>13.689693670215568</v>
      </c>
      <c r="IJ29" s="28">
        <f t="shared" si="5"/>
        <v>0.74623406720741603</v>
      </c>
      <c r="IS29" s="48"/>
      <c r="IT29" s="29">
        <v>0.64400000000000002</v>
      </c>
      <c r="IU29" s="29">
        <v>0.20626</v>
      </c>
      <c r="IV29" s="29">
        <f t="shared" si="6"/>
        <v>14.027015625605209</v>
      </c>
      <c r="IW29" s="28">
        <f t="shared" si="7"/>
        <v>0.74623406720741603</v>
      </c>
      <c r="JG29" s="29">
        <v>0.64400000000000002</v>
      </c>
      <c r="JH29" s="29">
        <v>0.20626</v>
      </c>
      <c r="JI29">
        <f t="shared" si="35"/>
        <v>14.698672698321245</v>
      </c>
      <c r="JJ29" s="28">
        <f t="shared" si="36"/>
        <v>0.74623406720741603</v>
      </c>
      <c r="JU29" s="48"/>
      <c r="JV29" s="29">
        <v>0.64400000000000002</v>
      </c>
      <c r="JW29" s="29">
        <v>0.20626</v>
      </c>
      <c r="JX29" s="29">
        <f t="shared" si="8"/>
        <v>17.342859045104696</v>
      </c>
      <c r="JY29" s="28">
        <f t="shared" si="37"/>
        <v>0.74623406720741603</v>
      </c>
      <c r="KJ29" s="48"/>
      <c r="KL29" s="29">
        <v>0.64400000000000002</v>
      </c>
      <c r="KM29" s="29">
        <v>0.20626</v>
      </c>
      <c r="KN29">
        <v>8.8746774703280931</v>
      </c>
      <c r="KO29" s="49">
        <f t="shared" si="38"/>
        <v>0.89320388349514568</v>
      </c>
      <c r="KT29" s="29">
        <v>0.64400000000000002</v>
      </c>
      <c r="KU29" s="29">
        <v>0.20626</v>
      </c>
      <c r="KV29">
        <f t="shared" si="39"/>
        <v>7.7745976254075924</v>
      </c>
      <c r="KW29" s="49">
        <f t="shared" si="40"/>
        <v>0.89320388349514568</v>
      </c>
      <c r="LA29" s="29">
        <v>0.64400000000000002</v>
      </c>
      <c r="LB29" s="29">
        <v>0.20626</v>
      </c>
      <c r="LC29">
        <f t="shared" si="41"/>
        <v>8.5905398064072465</v>
      </c>
      <c r="LD29" s="49">
        <f t="shared" si="42"/>
        <v>0.81788163576327155</v>
      </c>
    </row>
    <row r="30" spans="2:316" ht="14.4" x14ac:dyDescent="0.3">
      <c r="B30" s="29">
        <v>0.67</v>
      </c>
      <c r="C30" s="29">
        <v>0.19947000000000001</v>
      </c>
      <c r="D30">
        <v>8.5305774703280939</v>
      </c>
      <c r="E30" s="62">
        <f t="shared" si="9"/>
        <v>0.77636152954808813</v>
      </c>
      <c r="O30" s="48"/>
      <c r="P30" s="29">
        <v>0.67</v>
      </c>
      <c r="Q30" s="29">
        <v>0.19947000000000001</v>
      </c>
      <c r="R30">
        <f t="shared" si="10"/>
        <v>7.8306065312867226</v>
      </c>
      <c r="S30" s="49">
        <f t="shared" si="43"/>
        <v>0.77636152954808813</v>
      </c>
      <c r="AE30" s="48"/>
      <c r="AH30" s="29">
        <v>0.67</v>
      </c>
      <c r="AI30" s="29">
        <v>0.19947000000000001</v>
      </c>
      <c r="AJ30">
        <f t="shared" si="12"/>
        <v>8.8795773627302417</v>
      </c>
      <c r="AK30" s="28">
        <f t="shared" si="13"/>
        <v>0.77636152954808813</v>
      </c>
      <c r="AX30" s="48"/>
      <c r="BA30" s="29">
        <v>0.67</v>
      </c>
      <c r="BB30" s="29">
        <v>0.19947000000000001</v>
      </c>
      <c r="BC30">
        <f t="shared" si="14"/>
        <v>9.2278882058322313</v>
      </c>
      <c r="BD30" s="28">
        <f t="shared" si="15"/>
        <v>0.77636152954808813</v>
      </c>
      <c r="BO30" s="48"/>
      <c r="BR30" s="29">
        <v>0.67</v>
      </c>
      <c r="BS30" s="29">
        <v>0.19947000000000001</v>
      </c>
      <c r="BT30">
        <f t="shared" si="16"/>
        <v>9.5754863716494061</v>
      </c>
      <c r="BU30" s="28">
        <f t="shared" si="17"/>
        <v>0.77636152954808813</v>
      </c>
      <c r="CI30" s="48"/>
      <c r="CJ30" s="29">
        <v>0.67</v>
      </c>
      <c r="CK30" s="29">
        <v>0.19947000000000001</v>
      </c>
      <c r="CL30">
        <f t="shared" si="18"/>
        <v>9.9223485386016268</v>
      </c>
      <c r="CM30" s="49">
        <f t="shared" si="19"/>
        <v>0.77636152954808813</v>
      </c>
      <c r="CZ30" s="48"/>
      <c r="DA30" s="29">
        <v>0.67</v>
      </c>
      <c r="DB30" s="29">
        <v>0.19947000000000001</v>
      </c>
      <c r="DC30">
        <f t="shared" si="20"/>
        <v>10.268451699528486</v>
      </c>
      <c r="DD30" s="49">
        <f t="shared" si="21"/>
        <v>0.77636152954808813</v>
      </c>
      <c r="DM30" s="86">
        <v>0.67</v>
      </c>
      <c r="DN30" s="29">
        <v>0.19947000000000001</v>
      </c>
      <c r="DO30">
        <f t="shared" si="22"/>
        <v>10.613773169383297</v>
      </c>
      <c r="DP30" s="49">
        <f t="shared" si="23"/>
        <v>0.77636152954808813</v>
      </c>
      <c r="EB30" s="29">
        <v>0.67</v>
      </c>
      <c r="EC30" s="29">
        <v>0.19947000000000001</v>
      </c>
      <c r="ED30">
        <f t="shared" si="24"/>
        <v>10.958290592601401</v>
      </c>
      <c r="EE30" s="49">
        <f t="shared" si="25"/>
        <v>0.77636152954808813</v>
      </c>
      <c r="EQ30" s="29">
        <v>0.67</v>
      </c>
      <c r="ER30" s="29">
        <v>0.19947000000000001</v>
      </c>
      <c r="ES30">
        <f t="shared" si="26"/>
        <v>11.130240892439446</v>
      </c>
      <c r="ET30" s="28">
        <f t="shared" si="27"/>
        <v>0.77636152954808813</v>
      </c>
      <c r="FB30" s="29">
        <v>0.67</v>
      </c>
      <c r="FC30" s="29">
        <v>0.19947000000000001</v>
      </c>
      <c r="FD30">
        <f t="shared" si="28"/>
        <v>11.301981950138755</v>
      </c>
      <c r="FE30">
        <f t="shared" si="29"/>
        <v>0.77636152954808813</v>
      </c>
      <c r="FR30" s="29">
        <v>0.67</v>
      </c>
      <c r="FS30" s="29">
        <v>0.19947000000000001</v>
      </c>
      <c r="FT30">
        <f t="shared" si="30"/>
        <v>11.644825566177468</v>
      </c>
      <c r="FU30" s="49">
        <f t="shared" si="31"/>
        <v>0.77636152954808813</v>
      </c>
      <c r="GC30" s="48">
        <v>0.67</v>
      </c>
      <c r="GD30">
        <v>0.19947000000000001</v>
      </c>
      <c r="GE30">
        <f t="shared" si="0"/>
        <v>11.98680011449545</v>
      </c>
      <c r="GF30">
        <v>0.77636152954808813</v>
      </c>
      <c r="GP30" s="48"/>
      <c r="GQ30" s="29">
        <v>0.67</v>
      </c>
      <c r="GR30" s="29">
        <v>0.19947000000000001</v>
      </c>
      <c r="GS30">
        <f t="shared" si="1"/>
        <v>12.327884624497953</v>
      </c>
      <c r="GT30" s="49">
        <f t="shared" si="44"/>
        <v>0.77636152954808813</v>
      </c>
      <c r="HC30" s="48"/>
      <c r="HE30" s="29">
        <v>0.67</v>
      </c>
      <c r="HF30" s="29">
        <v>0.19947000000000001</v>
      </c>
      <c r="HG30">
        <f t="shared" si="2"/>
        <v>12.668058486909345</v>
      </c>
      <c r="HH30" s="49">
        <f t="shared" si="45"/>
        <v>0.77636152954808813</v>
      </c>
      <c r="HQ30" s="48"/>
      <c r="HR30" s="29">
        <v>0.67</v>
      </c>
      <c r="HS30" s="29">
        <v>0.19947000000000001</v>
      </c>
      <c r="HT30">
        <f t="shared" si="3"/>
        <v>13.007301459123971</v>
      </c>
      <c r="HU30" s="49">
        <f t="shared" si="46"/>
        <v>0.77636152954808813</v>
      </c>
      <c r="IF30" s="48"/>
      <c r="IG30" s="29">
        <v>0.67</v>
      </c>
      <c r="IH30" s="29">
        <v>0.19947000000000001</v>
      </c>
      <c r="II30">
        <f t="shared" si="4"/>
        <v>13.345593670215569</v>
      </c>
      <c r="IJ30" s="28">
        <f t="shared" si="5"/>
        <v>0.77636152954808813</v>
      </c>
      <c r="IS30" s="48"/>
      <c r="IT30" s="29">
        <v>0.67</v>
      </c>
      <c r="IU30" s="29">
        <v>0.19947000000000001</v>
      </c>
      <c r="IV30" s="29">
        <f t="shared" si="6"/>
        <v>13.68291562560521</v>
      </c>
      <c r="IW30" s="28">
        <f t="shared" si="7"/>
        <v>0.77636152954808813</v>
      </c>
      <c r="JG30" s="29">
        <v>0.67</v>
      </c>
      <c r="JH30" s="29">
        <v>0.19947000000000001</v>
      </c>
      <c r="JI30">
        <f t="shared" si="35"/>
        <v>14.354572698321245</v>
      </c>
      <c r="JJ30" s="28">
        <f t="shared" si="36"/>
        <v>0.77636152954808813</v>
      </c>
      <c r="JU30" s="48"/>
      <c r="JV30" s="29">
        <v>0.67</v>
      </c>
      <c r="JW30" s="29">
        <v>0.19947000000000001</v>
      </c>
      <c r="JX30" s="29">
        <f t="shared" si="8"/>
        <v>16.998759045104698</v>
      </c>
      <c r="JY30" s="28">
        <f t="shared" si="37"/>
        <v>0.77636152954808813</v>
      </c>
      <c r="KJ30" s="48"/>
      <c r="KL30" s="29">
        <v>0.67</v>
      </c>
      <c r="KM30" s="29">
        <v>0.19947000000000001</v>
      </c>
      <c r="KN30">
        <v>8.5305774703280939</v>
      </c>
      <c r="KO30" s="49">
        <f t="shared" si="38"/>
        <v>0.92926490984743426</v>
      </c>
      <c r="KT30" s="29">
        <v>0.67</v>
      </c>
      <c r="KU30" s="29">
        <v>0.19947000000000001</v>
      </c>
      <c r="KV30">
        <f t="shared" si="39"/>
        <v>7.4304976254075932</v>
      </c>
      <c r="KW30" s="49">
        <f t="shared" si="40"/>
        <v>0.92926490984743426</v>
      </c>
      <c r="LA30" s="29">
        <v>0.67</v>
      </c>
      <c r="LB30" s="29">
        <v>0.19947000000000001</v>
      </c>
      <c r="LC30">
        <f>D30+$LB$40</f>
        <v>8.2464398064072473</v>
      </c>
      <c r="LD30" s="49">
        <f t="shared" si="42"/>
        <v>0.85090170180340363</v>
      </c>
    </row>
    <row r="31" spans="2:316" ht="14.4" x14ac:dyDescent="0.3">
      <c r="B31" s="29">
        <v>0.69599999999999995</v>
      </c>
      <c r="C31" s="29">
        <v>0.19233</v>
      </c>
      <c r="D31">
        <v>8.2003774703280943</v>
      </c>
      <c r="E31" s="62">
        <f t="shared" si="9"/>
        <v>0.80648899188876011</v>
      </c>
      <c r="O31" s="48"/>
      <c r="P31" s="29">
        <v>0.69599999999999995</v>
      </c>
      <c r="Q31" s="29">
        <v>0.19233</v>
      </c>
      <c r="R31">
        <f t="shared" si="10"/>
        <v>7.500406531286723</v>
      </c>
      <c r="S31" s="49">
        <f t="shared" si="43"/>
        <v>0.80648899188876011</v>
      </c>
      <c r="AE31" s="48"/>
      <c r="AH31" s="29">
        <v>0.69599999999999995</v>
      </c>
      <c r="AI31" s="29">
        <v>0.19233</v>
      </c>
      <c r="AJ31">
        <f t="shared" si="12"/>
        <v>8.5493773627302421</v>
      </c>
      <c r="AK31" s="28">
        <f t="shared" si="13"/>
        <v>0.80648899188876011</v>
      </c>
      <c r="AX31" s="48"/>
      <c r="BA31" s="29">
        <v>0.69599999999999995</v>
      </c>
      <c r="BB31" s="29">
        <v>0.19233</v>
      </c>
      <c r="BC31">
        <f t="shared" si="14"/>
        <v>8.8976882058322317</v>
      </c>
      <c r="BD31" s="28">
        <f t="shared" si="15"/>
        <v>0.80648899188876011</v>
      </c>
      <c r="BO31" s="48"/>
      <c r="BR31" s="29">
        <v>0.69599999999999995</v>
      </c>
      <c r="BS31" s="29">
        <v>0.19233</v>
      </c>
      <c r="BT31">
        <f t="shared" si="16"/>
        <v>9.2452863716494065</v>
      </c>
      <c r="BU31" s="28">
        <f t="shared" si="17"/>
        <v>0.80648899188876011</v>
      </c>
      <c r="CI31" s="48"/>
      <c r="CJ31" s="29">
        <v>0.69599999999999995</v>
      </c>
      <c r="CK31" s="29">
        <v>0.19233</v>
      </c>
      <c r="CL31">
        <f t="shared" si="18"/>
        <v>9.5921485386016272</v>
      </c>
      <c r="CM31" s="49">
        <f t="shared" si="19"/>
        <v>0.80648899188876011</v>
      </c>
      <c r="CZ31" s="48"/>
      <c r="DA31" s="29">
        <v>0.69599999999999995</v>
      </c>
      <c r="DB31" s="29">
        <v>0.19233</v>
      </c>
      <c r="DC31">
        <f t="shared" si="20"/>
        <v>9.938251699528486</v>
      </c>
      <c r="DD31" s="49">
        <f t="shared" si="21"/>
        <v>0.80648899188876011</v>
      </c>
      <c r="DM31" s="86">
        <v>0.69599999999999995</v>
      </c>
      <c r="DN31" s="29">
        <v>0.19233</v>
      </c>
      <c r="DO31">
        <f t="shared" si="22"/>
        <v>10.283573169383297</v>
      </c>
      <c r="DP31" s="49">
        <f t="shared" si="23"/>
        <v>0.80648899188876011</v>
      </c>
      <c r="EB31" s="29">
        <v>0.69599999999999995</v>
      </c>
      <c r="EC31" s="29">
        <v>0.19233</v>
      </c>
      <c r="ED31">
        <f t="shared" si="24"/>
        <v>10.628090592601401</v>
      </c>
      <c r="EE31" s="49">
        <f t="shared" si="25"/>
        <v>0.80648899188876011</v>
      </c>
      <c r="EQ31" s="29">
        <v>0.69599999999999995</v>
      </c>
      <c r="ER31" s="29">
        <v>0.19233</v>
      </c>
      <c r="ES31">
        <f t="shared" si="26"/>
        <v>10.800040892439446</v>
      </c>
      <c r="ET31" s="28">
        <f t="shared" si="27"/>
        <v>0.80648899188876011</v>
      </c>
      <c r="FB31" s="29">
        <v>0.69599999999999995</v>
      </c>
      <c r="FC31" s="29">
        <v>0.19233</v>
      </c>
      <c r="FD31">
        <f t="shared" si="28"/>
        <v>10.971781950138755</v>
      </c>
      <c r="FE31">
        <f t="shared" si="29"/>
        <v>0.80648899188876011</v>
      </c>
      <c r="FR31" s="29">
        <v>0.69599999999999995</v>
      </c>
      <c r="FS31" s="29">
        <v>0.19233</v>
      </c>
      <c r="FT31">
        <f t="shared" si="30"/>
        <v>11.314625566177469</v>
      </c>
      <c r="FU31" s="49">
        <f t="shared" si="31"/>
        <v>0.80648899188876011</v>
      </c>
      <c r="GC31" s="48">
        <v>0.69599999999999995</v>
      </c>
      <c r="GD31">
        <v>0.19233</v>
      </c>
      <c r="GE31">
        <f t="shared" si="0"/>
        <v>11.656600114495451</v>
      </c>
      <c r="GF31">
        <v>0.80648899188876011</v>
      </c>
      <c r="GP31" s="48"/>
      <c r="GQ31" s="29">
        <v>0.69599999999999995</v>
      </c>
      <c r="GR31" s="29">
        <v>0.19233</v>
      </c>
      <c r="GS31">
        <f t="shared" si="1"/>
        <v>11.997684624497953</v>
      </c>
      <c r="GT31" s="49">
        <f t="shared" si="44"/>
        <v>0.80648899188876011</v>
      </c>
      <c r="HC31" s="48"/>
      <c r="HE31" s="29">
        <v>0.69599999999999995</v>
      </c>
      <c r="HF31" s="29">
        <v>0.19233</v>
      </c>
      <c r="HG31">
        <f t="shared" si="2"/>
        <v>12.337858486909346</v>
      </c>
      <c r="HH31" s="49">
        <f t="shared" si="45"/>
        <v>0.80648899188876011</v>
      </c>
      <c r="HQ31" s="48"/>
      <c r="HR31" s="29">
        <v>0.69599999999999995</v>
      </c>
      <c r="HS31" s="29">
        <v>0.19233</v>
      </c>
      <c r="HT31">
        <f t="shared" si="3"/>
        <v>12.677101459123971</v>
      </c>
      <c r="HU31" s="49">
        <f t="shared" si="46"/>
        <v>0.80648899188876011</v>
      </c>
      <c r="IF31" s="48"/>
      <c r="IG31" s="29">
        <v>0.69599999999999995</v>
      </c>
      <c r="IH31" s="29">
        <v>0.19233</v>
      </c>
      <c r="II31">
        <f t="shared" si="4"/>
        <v>13.01539367021557</v>
      </c>
      <c r="IJ31" s="28">
        <f t="shared" si="5"/>
        <v>0.80648899188876011</v>
      </c>
      <c r="IS31" s="48"/>
      <c r="IT31" s="29">
        <v>0.69599999999999995</v>
      </c>
      <c r="IU31" s="29">
        <v>0.19233</v>
      </c>
      <c r="IV31" s="29">
        <f t="shared" si="6"/>
        <v>13.35271562560521</v>
      </c>
      <c r="IW31" s="28">
        <f t="shared" si="7"/>
        <v>0.80648899188876011</v>
      </c>
      <c r="JG31" s="29">
        <v>0.69599999999999995</v>
      </c>
      <c r="JH31" s="29">
        <v>0.19233</v>
      </c>
      <c r="JI31">
        <f t="shared" si="35"/>
        <v>14.024372698321246</v>
      </c>
      <c r="JJ31" s="28">
        <f t="shared" si="36"/>
        <v>0.80648899188876011</v>
      </c>
      <c r="JU31" s="48"/>
      <c r="JV31" s="29">
        <v>0.69599999999999995</v>
      </c>
      <c r="JW31" s="29">
        <v>0.19233</v>
      </c>
      <c r="JX31" s="29">
        <f t="shared" si="8"/>
        <v>16.668559045104697</v>
      </c>
      <c r="JY31" s="28">
        <f t="shared" si="37"/>
        <v>0.80648899188876011</v>
      </c>
      <c r="KJ31" s="48"/>
      <c r="KL31" s="29">
        <v>0.69599999999999995</v>
      </c>
      <c r="KM31" s="29">
        <v>0.19233</v>
      </c>
      <c r="KN31">
        <v>8.2003774703280943</v>
      </c>
      <c r="KO31" s="49">
        <f t="shared" si="38"/>
        <v>0.96532593619972262</v>
      </c>
      <c r="KT31" s="29">
        <v>0.69599999999999995</v>
      </c>
      <c r="KU31" s="29">
        <v>0.19233</v>
      </c>
      <c r="KV31">
        <f t="shared" si="39"/>
        <v>7.1002976254075936</v>
      </c>
      <c r="KW31" s="49">
        <f t="shared" si="40"/>
        <v>0.96532593619972262</v>
      </c>
      <c r="LA31" s="29">
        <v>0.69599999999999995</v>
      </c>
      <c r="LB31" s="29">
        <v>0.19233</v>
      </c>
      <c r="LC31">
        <f t="shared" si="41"/>
        <v>7.9162398064072477</v>
      </c>
      <c r="LD31" s="49">
        <f t="shared" si="42"/>
        <v>0.8839217678435356</v>
      </c>
    </row>
    <row r="32" spans="2:316" ht="14.4" x14ac:dyDescent="0.3">
      <c r="B32" s="29">
        <v>0.72099999999999997</v>
      </c>
      <c r="C32" s="29">
        <v>0.18436</v>
      </c>
      <c r="D32">
        <v>7.8821774703280933</v>
      </c>
      <c r="E32" s="62">
        <f t="shared" si="9"/>
        <v>0.83545770567786792</v>
      </c>
      <c r="O32" s="48"/>
      <c r="P32" s="29">
        <v>0.72099999999999997</v>
      </c>
      <c r="Q32" s="29">
        <v>0.18436</v>
      </c>
      <c r="R32">
        <f t="shared" si="10"/>
        <v>7.182206531286722</v>
      </c>
      <c r="S32" s="49">
        <f t="shared" si="43"/>
        <v>0.83545770567786792</v>
      </c>
      <c r="AE32" s="48"/>
      <c r="AH32" s="29">
        <v>0.72099999999999997</v>
      </c>
      <c r="AI32" s="29">
        <v>0.18436</v>
      </c>
      <c r="AJ32">
        <f t="shared" si="12"/>
        <v>8.2311773627302411</v>
      </c>
      <c r="AK32" s="28">
        <f t="shared" si="13"/>
        <v>0.83545770567786792</v>
      </c>
      <c r="AX32" s="48"/>
      <c r="BA32" s="29">
        <v>0.72099999999999997</v>
      </c>
      <c r="BB32" s="29">
        <v>0.18436</v>
      </c>
      <c r="BC32">
        <f t="shared" si="14"/>
        <v>8.5794882058322308</v>
      </c>
      <c r="BD32" s="28">
        <f t="shared" si="15"/>
        <v>0.83545770567786792</v>
      </c>
      <c r="BO32" s="48"/>
      <c r="BR32" s="29">
        <v>0.72099999999999997</v>
      </c>
      <c r="BS32" s="29">
        <v>0.18436</v>
      </c>
      <c r="BT32">
        <f t="shared" si="16"/>
        <v>8.9270863716494055</v>
      </c>
      <c r="BU32" s="28">
        <f t="shared" si="17"/>
        <v>0.83545770567786792</v>
      </c>
      <c r="CI32" s="48"/>
      <c r="CJ32" s="29">
        <v>0.72099999999999997</v>
      </c>
      <c r="CK32" s="29">
        <v>0.18436</v>
      </c>
      <c r="CL32">
        <f t="shared" si="18"/>
        <v>9.2739485386016263</v>
      </c>
      <c r="CM32" s="49">
        <f t="shared" si="19"/>
        <v>0.83545770567786792</v>
      </c>
      <c r="CZ32" s="48"/>
      <c r="DA32" s="29">
        <v>0.72099999999999997</v>
      </c>
      <c r="DB32" s="29">
        <v>0.18436</v>
      </c>
      <c r="DC32">
        <f t="shared" si="20"/>
        <v>9.620051699528485</v>
      </c>
      <c r="DD32" s="49">
        <f t="shared" si="21"/>
        <v>0.83545770567786792</v>
      </c>
      <c r="DM32" s="86">
        <v>0.72099999999999997</v>
      </c>
      <c r="DN32" s="29">
        <v>0.18436</v>
      </c>
      <c r="DO32">
        <f t="shared" si="22"/>
        <v>9.9653731693832963</v>
      </c>
      <c r="DP32" s="49">
        <f t="shared" si="23"/>
        <v>0.83545770567786792</v>
      </c>
      <c r="EB32" s="29">
        <v>0.72099999999999997</v>
      </c>
      <c r="EC32" s="29">
        <v>0.18436</v>
      </c>
      <c r="ED32">
        <f t="shared" si="24"/>
        <v>10.3098905926014</v>
      </c>
      <c r="EE32" s="49">
        <f t="shared" si="25"/>
        <v>0.83545770567786792</v>
      </c>
      <c r="EQ32" s="29">
        <v>0.72099999999999997</v>
      </c>
      <c r="ER32" s="29">
        <v>0.18436</v>
      </c>
      <c r="ES32">
        <f t="shared" si="26"/>
        <v>10.481840892439445</v>
      </c>
      <c r="ET32" s="28">
        <f t="shared" si="27"/>
        <v>0.83545770567786792</v>
      </c>
      <c r="FB32" s="29">
        <v>0.72099999999999997</v>
      </c>
      <c r="FC32" s="29">
        <v>0.18436</v>
      </c>
      <c r="FD32">
        <f t="shared" si="28"/>
        <v>10.653581950138754</v>
      </c>
      <c r="FE32">
        <f t="shared" si="29"/>
        <v>0.83545770567786792</v>
      </c>
      <c r="FR32" s="29">
        <v>0.72099999999999997</v>
      </c>
      <c r="FS32" s="29">
        <v>0.18436</v>
      </c>
      <c r="FT32">
        <f t="shared" si="30"/>
        <v>10.996425566177468</v>
      </c>
      <c r="FU32" s="49">
        <f t="shared" si="31"/>
        <v>0.83545770567786792</v>
      </c>
      <c r="GC32" s="48">
        <v>0.72099999999999997</v>
      </c>
      <c r="GD32">
        <v>0.18436</v>
      </c>
      <c r="GE32">
        <f t="shared" si="0"/>
        <v>11.33840011449545</v>
      </c>
      <c r="GF32">
        <v>0.83545770567786792</v>
      </c>
      <c r="GP32" s="48"/>
      <c r="GQ32" s="29">
        <v>0.72099999999999997</v>
      </c>
      <c r="GR32" s="29">
        <v>0.18436</v>
      </c>
      <c r="GS32">
        <f t="shared" si="1"/>
        <v>11.679484624497952</v>
      </c>
      <c r="GT32" s="49">
        <f t="shared" si="44"/>
        <v>0.83545770567786792</v>
      </c>
      <c r="HC32" s="48"/>
      <c r="HE32" s="29">
        <v>0.72099999999999997</v>
      </c>
      <c r="HF32" s="29">
        <v>0.18436</v>
      </c>
      <c r="HG32">
        <f t="shared" si="2"/>
        <v>12.019658486909345</v>
      </c>
      <c r="HH32" s="49">
        <f t="shared" si="45"/>
        <v>0.83545770567786792</v>
      </c>
      <c r="HQ32" s="48"/>
      <c r="HR32" s="29">
        <v>0.72099999999999997</v>
      </c>
      <c r="HS32" s="29">
        <v>0.18436</v>
      </c>
      <c r="HT32">
        <f t="shared" si="3"/>
        <v>12.35890145912397</v>
      </c>
      <c r="HU32" s="49">
        <f t="shared" si="46"/>
        <v>0.83545770567786792</v>
      </c>
      <c r="IF32" s="48"/>
      <c r="IG32" s="29">
        <v>0.72099999999999997</v>
      </c>
      <c r="IH32" s="29">
        <v>0.18436</v>
      </c>
      <c r="II32">
        <f t="shared" si="4"/>
        <v>12.697193670215569</v>
      </c>
      <c r="IJ32" s="28">
        <f t="shared" si="5"/>
        <v>0.83545770567786792</v>
      </c>
      <c r="IS32" s="48"/>
      <c r="IT32" s="29">
        <v>0.72099999999999997</v>
      </c>
      <c r="IU32" s="29">
        <v>0.18436</v>
      </c>
      <c r="IV32" s="29">
        <f t="shared" si="6"/>
        <v>13.034515625605209</v>
      </c>
      <c r="IW32" s="28">
        <f t="shared" si="7"/>
        <v>0.83545770567786792</v>
      </c>
      <c r="JG32" s="29">
        <v>0.72099999999999997</v>
      </c>
      <c r="JH32" s="29">
        <v>0.18436</v>
      </c>
      <c r="JI32">
        <f t="shared" si="35"/>
        <v>13.706172698321245</v>
      </c>
      <c r="JJ32" s="28">
        <f t="shared" si="36"/>
        <v>0.83545770567786792</v>
      </c>
      <c r="JU32" s="48"/>
      <c r="JV32" s="29">
        <v>0.72099999999999997</v>
      </c>
      <c r="JW32" s="29">
        <v>0.18436</v>
      </c>
      <c r="JX32" s="29">
        <f t="shared" si="8"/>
        <v>16.350359045104696</v>
      </c>
      <c r="JY32" s="28">
        <f t="shared" si="37"/>
        <v>0.83545770567786792</v>
      </c>
      <c r="KJ32" s="48"/>
      <c r="KL32" s="29">
        <v>0.72099999999999997</v>
      </c>
      <c r="KM32" s="29">
        <v>0.18436</v>
      </c>
      <c r="KN32">
        <v>7.8821774703280933</v>
      </c>
      <c r="KO32" s="49">
        <f t="shared" si="38"/>
        <v>1</v>
      </c>
      <c r="KT32" s="29">
        <v>0.72099999999999997</v>
      </c>
      <c r="KU32" s="29">
        <v>0.18436</v>
      </c>
      <c r="KV32">
        <f t="shared" si="39"/>
        <v>6.7820976254075926</v>
      </c>
      <c r="KW32" s="49">
        <f t="shared" si="40"/>
        <v>1</v>
      </c>
      <c r="LA32" s="29">
        <v>0.72099999999999997</v>
      </c>
      <c r="LB32" s="29">
        <v>0.18436</v>
      </c>
      <c r="LC32">
        <f t="shared" si="41"/>
        <v>7.5980398064072467</v>
      </c>
      <c r="LD32" s="49">
        <f t="shared" si="42"/>
        <v>0.9156718313436627</v>
      </c>
    </row>
    <row r="33" spans="1:316" ht="14.4" x14ac:dyDescent="0.3">
      <c r="B33" s="29">
        <v>0.747</v>
      </c>
      <c r="C33" s="29">
        <v>0.17480000000000001</v>
      </c>
      <c r="D33">
        <v>7.5742774703280942</v>
      </c>
      <c r="E33" s="62">
        <f t="shared" si="9"/>
        <v>0.86558516801854002</v>
      </c>
      <c r="O33" s="48"/>
      <c r="P33" s="29">
        <v>0.747</v>
      </c>
      <c r="Q33" s="29">
        <v>0.17480000000000001</v>
      </c>
      <c r="R33">
        <f t="shared" si="10"/>
        <v>6.8743065312867229</v>
      </c>
      <c r="S33" s="49">
        <f t="shared" si="43"/>
        <v>0.86558516801854002</v>
      </c>
      <c r="AE33" s="48"/>
      <c r="AH33" s="29">
        <v>0.747</v>
      </c>
      <c r="AI33" s="29">
        <v>0.17480000000000001</v>
      </c>
      <c r="AJ33">
        <f t="shared" si="12"/>
        <v>7.923277362730242</v>
      </c>
      <c r="AK33" s="28">
        <f t="shared" si="13"/>
        <v>0.86558516801854002</v>
      </c>
      <c r="AX33" s="48"/>
      <c r="BA33" s="29">
        <v>0.747</v>
      </c>
      <c r="BB33" s="29">
        <v>0.17480000000000001</v>
      </c>
      <c r="BC33">
        <f t="shared" si="14"/>
        <v>8.2715882058322308</v>
      </c>
      <c r="BD33" s="28">
        <f t="shared" si="15"/>
        <v>0.86558516801854002</v>
      </c>
      <c r="BO33" s="48"/>
      <c r="BR33" s="29">
        <v>0.747</v>
      </c>
      <c r="BS33" s="29">
        <v>0.17480000000000001</v>
      </c>
      <c r="BT33">
        <f t="shared" si="16"/>
        <v>8.6191863716494055</v>
      </c>
      <c r="BU33" s="28">
        <f t="shared" si="17"/>
        <v>0.86558516801854002</v>
      </c>
      <c r="CI33" s="48"/>
      <c r="CJ33" s="29">
        <v>0.747</v>
      </c>
      <c r="CK33" s="29">
        <v>0.17480000000000001</v>
      </c>
      <c r="CL33">
        <f t="shared" si="18"/>
        <v>8.9660485386016262</v>
      </c>
      <c r="CM33" s="49">
        <f t="shared" si="19"/>
        <v>0.86558516801854002</v>
      </c>
      <c r="CZ33" s="48"/>
      <c r="DA33" s="29">
        <v>0.747</v>
      </c>
      <c r="DB33" s="29">
        <v>0.17480000000000001</v>
      </c>
      <c r="DC33">
        <f t="shared" si="20"/>
        <v>9.312151699528485</v>
      </c>
      <c r="DD33" s="49">
        <f t="shared" si="21"/>
        <v>0.86558516801854002</v>
      </c>
      <c r="DM33" s="86">
        <v>0.747</v>
      </c>
      <c r="DN33" s="29">
        <v>0.17480000000000001</v>
      </c>
      <c r="DO33">
        <f t="shared" si="22"/>
        <v>9.657473169383298</v>
      </c>
      <c r="DP33" s="49">
        <f t="shared" si="23"/>
        <v>0.86558516801854002</v>
      </c>
      <c r="EB33" s="29">
        <v>0.747</v>
      </c>
      <c r="EC33" s="29">
        <v>0.17480000000000001</v>
      </c>
      <c r="ED33">
        <f t="shared" si="24"/>
        <v>10.001990592601402</v>
      </c>
      <c r="EE33" s="49">
        <f t="shared" si="25"/>
        <v>0.86558516801854002</v>
      </c>
      <c r="EQ33" s="29">
        <v>0.747</v>
      </c>
      <c r="ER33" s="29">
        <v>0.17480000000000001</v>
      </c>
      <c r="ES33">
        <f t="shared" si="26"/>
        <v>10.173940892439447</v>
      </c>
      <c r="ET33" s="28">
        <f t="shared" si="27"/>
        <v>0.86558516801854002</v>
      </c>
      <c r="FB33" s="29">
        <v>0.747</v>
      </c>
      <c r="FC33" s="29">
        <v>0.17480000000000001</v>
      </c>
      <c r="FD33">
        <f t="shared" si="28"/>
        <v>10.345681950138754</v>
      </c>
      <c r="FE33">
        <f t="shared" si="29"/>
        <v>0.86558516801854002</v>
      </c>
      <c r="FR33" s="29">
        <v>0.747</v>
      </c>
      <c r="FS33" s="29">
        <v>0.17480000000000001</v>
      </c>
      <c r="FT33">
        <f t="shared" si="30"/>
        <v>10.688525566177468</v>
      </c>
      <c r="FU33" s="49">
        <f t="shared" si="31"/>
        <v>0.86558516801854002</v>
      </c>
      <c r="GC33" s="48">
        <v>0.747</v>
      </c>
      <c r="GD33">
        <v>0.17480000000000001</v>
      </c>
      <c r="GE33">
        <f t="shared" si="0"/>
        <v>11.03050011449545</v>
      </c>
      <c r="GF33">
        <v>0.86558516801854002</v>
      </c>
      <c r="GP33" s="48"/>
      <c r="GQ33" s="29">
        <v>0.747</v>
      </c>
      <c r="GR33" s="29">
        <v>0.17480000000000001</v>
      </c>
      <c r="GS33">
        <f t="shared" si="1"/>
        <v>11.371584624497952</v>
      </c>
      <c r="GT33" s="49">
        <f t="shared" si="44"/>
        <v>0.86558516801854002</v>
      </c>
      <c r="HC33" s="48"/>
      <c r="HE33" s="29">
        <v>0.747</v>
      </c>
      <c r="HF33" s="29">
        <v>0.17480000000000001</v>
      </c>
      <c r="HG33">
        <f t="shared" si="2"/>
        <v>11.711758486909346</v>
      </c>
      <c r="HH33" s="49">
        <f t="shared" si="45"/>
        <v>0.86558516801854002</v>
      </c>
      <c r="HQ33" s="48"/>
      <c r="HR33" s="29">
        <v>0.747</v>
      </c>
      <c r="HS33" s="29">
        <v>0.17480000000000001</v>
      </c>
      <c r="HT33" s="29">
        <f t="shared" si="3"/>
        <v>12.05100145912397</v>
      </c>
      <c r="HU33" s="49">
        <f t="shared" si="46"/>
        <v>0.86558516801854002</v>
      </c>
      <c r="IF33" s="48"/>
      <c r="IG33" s="29">
        <v>0.747</v>
      </c>
      <c r="IH33" s="29">
        <v>0.17480000000000001</v>
      </c>
      <c r="II33">
        <f t="shared" si="4"/>
        <v>12.389293670215569</v>
      </c>
      <c r="IJ33" s="28">
        <f t="shared" si="5"/>
        <v>0.86558516801854002</v>
      </c>
      <c r="IS33" s="48"/>
      <c r="IT33" s="29">
        <v>0.747</v>
      </c>
      <c r="IU33" s="29">
        <v>0.17480000000000001</v>
      </c>
      <c r="IV33" s="29">
        <f t="shared" si="6"/>
        <v>12.726615625605209</v>
      </c>
      <c r="IW33" s="28">
        <f t="shared" si="7"/>
        <v>0.86558516801854002</v>
      </c>
      <c r="JG33" s="29">
        <v>0.747</v>
      </c>
      <c r="JH33" s="29">
        <v>0.17480000000000001</v>
      </c>
      <c r="JI33">
        <f t="shared" si="35"/>
        <v>13.398272698321247</v>
      </c>
      <c r="JJ33" s="28">
        <f t="shared" si="36"/>
        <v>0.86558516801854002</v>
      </c>
      <c r="JU33" s="48"/>
      <c r="JV33" s="29">
        <v>0.747</v>
      </c>
      <c r="JW33" s="29">
        <v>0.17480000000000001</v>
      </c>
      <c r="JX33" s="29">
        <f t="shared" si="8"/>
        <v>16.042459045104696</v>
      </c>
      <c r="JY33" s="28">
        <f t="shared" si="37"/>
        <v>0.86558516801854002</v>
      </c>
      <c r="KJ33" s="48"/>
      <c r="KL33" s="29"/>
      <c r="KM33" s="29"/>
      <c r="KO33" s="62"/>
      <c r="LA33" s="29">
        <v>0.747</v>
      </c>
      <c r="LB33" s="29">
        <v>0.17480000000000001</v>
      </c>
      <c r="LC33">
        <f t="shared" si="41"/>
        <v>7.2901398064072476</v>
      </c>
      <c r="LD33" s="49">
        <f t="shared" si="42"/>
        <v>0.94869189738379478</v>
      </c>
    </row>
    <row r="34" spans="1:316" ht="14.4" x14ac:dyDescent="0.3">
      <c r="B34" s="29">
        <v>0.77300000000000002</v>
      </c>
      <c r="C34" s="29">
        <v>0.16247</v>
      </c>
      <c r="D34">
        <v>7.2750774703280934</v>
      </c>
      <c r="E34" s="62">
        <f t="shared" si="9"/>
        <v>0.89571263035921211</v>
      </c>
      <c r="O34" s="48"/>
      <c r="P34" s="29">
        <v>0.77300000000000002</v>
      </c>
      <c r="Q34" s="29">
        <v>0.16247</v>
      </c>
      <c r="R34">
        <f t="shared" si="10"/>
        <v>6.5751065312867221</v>
      </c>
      <c r="S34" s="49">
        <f t="shared" si="43"/>
        <v>0.89571263035921211</v>
      </c>
      <c r="AE34" s="48"/>
      <c r="AH34" s="29">
        <v>0.77300000000000002</v>
      </c>
      <c r="AI34" s="29">
        <v>0.16247</v>
      </c>
      <c r="AJ34">
        <f t="shared" si="12"/>
        <v>7.6240773627302412</v>
      </c>
      <c r="AK34" s="28">
        <f t="shared" si="13"/>
        <v>0.89571263035921211</v>
      </c>
      <c r="AX34" s="48"/>
      <c r="BA34" s="29">
        <v>0.77300000000000002</v>
      </c>
      <c r="BB34" s="29">
        <v>0.16247</v>
      </c>
      <c r="BC34">
        <f t="shared" si="14"/>
        <v>7.9723882058322308</v>
      </c>
      <c r="BD34" s="28">
        <f t="shared" si="15"/>
        <v>0.89571263035921211</v>
      </c>
      <c r="BO34" s="48"/>
      <c r="BR34" s="29">
        <v>0.77300000000000002</v>
      </c>
      <c r="BS34" s="29">
        <v>0.16247</v>
      </c>
      <c r="BT34">
        <f t="shared" si="16"/>
        <v>8.3199863716494065</v>
      </c>
      <c r="BU34" s="28">
        <f t="shared" si="17"/>
        <v>0.89571263035921211</v>
      </c>
      <c r="CI34" s="48"/>
      <c r="CJ34" s="29">
        <v>0.77300000000000002</v>
      </c>
      <c r="CK34" s="29">
        <v>0.16247</v>
      </c>
      <c r="CL34">
        <f t="shared" si="18"/>
        <v>8.6668485386016272</v>
      </c>
      <c r="CM34" s="49">
        <f t="shared" si="19"/>
        <v>0.89571263035921211</v>
      </c>
      <c r="CZ34" s="48"/>
      <c r="DA34" s="29">
        <v>0.77300000000000002</v>
      </c>
      <c r="DB34" s="29">
        <v>0.16247</v>
      </c>
      <c r="DC34">
        <f t="shared" si="20"/>
        <v>9.012951699528486</v>
      </c>
      <c r="DD34" s="49">
        <f t="shared" si="21"/>
        <v>0.89571263035921211</v>
      </c>
      <c r="DM34" s="86">
        <v>0.77300000000000002</v>
      </c>
      <c r="DN34" s="29">
        <v>0.16247</v>
      </c>
      <c r="DO34">
        <f t="shared" si="22"/>
        <v>9.3582731693832955</v>
      </c>
      <c r="DP34" s="49">
        <f t="shared" si="23"/>
        <v>0.89571263035921211</v>
      </c>
      <c r="EB34" s="29">
        <v>0.77300000000000002</v>
      </c>
      <c r="EC34" s="29">
        <v>0.16247</v>
      </c>
      <c r="ED34">
        <f t="shared" si="24"/>
        <v>9.7027905926013993</v>
      </c>
      <c r="EE34" s="49">
        <f t="shared" si="25"/>
        <v>0.89571263035921211</v>
      </c>
      <c r="EQ34" s="29">
        <v>0.77300000000000002</v>
      </c>
      <c r="ER34" s="29">
        <v>0.16247</v>
      </c>
      <c r="ES34">
        <f t="shared" si="26"/>
        <v>9.8747408924394442</v>
      </c>
      <c r="ET34" s="28">
        <f t="shared" si="27"/>
        <v>0.89571263035921211</v>
      </c>
      <c r="FB34" s="29">
        <v>0.77300000000000002</v>
      </c>
      <c r="FC34" s="29">
        <v>0.16247</v>
      </c>
      <c r="FD34">
        <f t="shared" si="28"/>
        <v>10.046481950138755</v>
      </c>
      <c r="FE34">
        <f t="shared" si="29"/>
        <v>0.89571263035921211</v>
      </c>
      <c r="FR34" s="29">
        <v>0.77300000000000002</v>
      </c>
      <c r="FS34" s="29">
        <v>0.16247</v>
      </c>
      <c r="FT34">
        <f t="shared" si="30"/>
        <v>10.389325566177469</v>
      </c>
      <c r="FU34" s="49">
        <f t="shared" si="31"/>
        <v>0.89571263035921211</v>
      </c>
      <c r="GC34" s="48">
        <v>0.77300000000000002</v>
      </c>
      <c r="GD34">
        <v>0.16247</v>
      </c>
      <c r="GE34">
        <f t="shared" si="0"/>
        <v>10.731300114495451</v>
      </c>
      <c r="GF34">
        <v>0.89571263035921211</v>
      </c>
      <c r="GP34" s="48"/>
      <c r="GQ34" s="29">
        <v>0.77300000000000002</v>
      </c>
      <c r="GR34" s="29">
        <v>0.16247</v>
      </c>
      <c r="GS34">
        <f t="shared" si="1"/>
        <v>11.072384624497953</v>
      </c>
      <c r="GT34" s="49">
        <f t="shared" si="44"/>
        <v>0.89571263035921211</v>
      </c>
      <c r="HC34" s="48"/>
      <c r="HE34" s="29">
        <v>0.77300000000000002</v>
      </c>
      <c r="HF34" s="29">
        <v>0.16247</v>
      </c>
      <c r="HG34">
        <f t="shared" si="2"/>
        <v>11.412558486909344</v>
      </c>
      <c r="HH34" s="49">
        <f t="shared" si="45"/>
        <v>0.89571263035921211</v>
      </c>
      <c r="HQ34" s="48"/>
      <c r="HR34" s="29">
        <v>0.77300000000000002</v>
      </c>
      <c r="HS34" s="29">
        <v>0.16247</v>
      </c>
      <c r="HT34">
        <f t="shared" si="3"/>
        <v>11.751801459123971</v>
      </c>
      <c r="HU34" s="49">
        <f t="shared" si="46"/>
        <v>0.89571263035921211</v>
      </c>
      <c r="IF34" s="48"/>
      <c r="IG34" s="29">
        <v>0.77300000000000002</v>
      </c>
      <c r="IH34" s="29">
        <v>0.16247</v>
      </c>
      <c r="II34">
        <f t="shared" si="4"/>
        <v>12.09009367021557</v>
      </c>
      <c r="IJ34" s="28">
        <f t="shared" si="5"/>
        <v>0.89571263035921211</v>
      </c>
      <c r="IS34" s="48"/>
      <c r="IT34" s="29">
        <v>0.77300000000000002</v>
      </c>
      <c r="IU34" s="29">
        <v>0.16247</v>
      </c>
      <c r="IV34" s="29">
        <f t="shared" si="6"/>
        <v>12.42741562560521</v>
      </c>
      <c r="IW34" s="28">
        <f t="shared" si="7"/>
        <v>0.89571263035921211</v>
      </c>
      <c r="JG34" s="29">
        <v>0.77300000000000002</v>
      </c>
      <c r="JH34" s="29">
        <v>0.16247</v>
      </c>
      <c r="JI34">
        <f t="shared" si="35"/>
        <v>13.099072698321244</v>
      </c>
      <c r="JJ34" s="28">
        <f t="shared" si="36"/>
        <v>0.89571263035921211</v>
      </c>
      <c r="JU34" s="48"/>
      <c r="JV34" s="29">
        <v>0.77300000000000002</v>
      </c>
      <c r="JW34" s="29">
        <v>0.16247</v>
      </c>
      <c r="JX34" s="29">
        <f t="shared" si="8"/>
        <v>15.743259045104697</v>
      </c>
      <c r="JY34" s="28">
        <f t="shared" si="37"/>
        <v>0.89571263035921211</v>
      </c>
      <c r="KJ34" s="48"/>
      <c r="KL34" s="29"/>
      <c r="KM34" s="29"/>
      <c r="KO34" s="62"/>
      <c r="LA34" s="29">
        <v>0.77300000000000002</v>
      </c>
      <c r="LB34" s="29">
        <v>0.16247</v>
      </c>
      <c r="LC34">
        <f t="shared" si="41"/>
        <v>6.9909398064072468</v>
      </c>
      <c r="LD34" s="49">
        <f t="shared" si="42"/>
        <v>0.98171196342392686</v>
      </c>
    </row>
    <row r="35" spans="1:316" ht="14.4" x14ac:dyDescent="0.3">
      <c r="B35" s="29">
        <v>0.79900000000000004</v>
      </c>
      <c r="C35" s="29">
        <v>0.14537</v>
      </c>
      <c r="D35">
        <v>6.9831774703280942</v>
      </c>
      <c r="E35" s="62">
        <f t="shared" si="9"/>
        <v>0.92584009269988421</v>
      </c>
      <c r="O35" s="48"/>
      <c r="P35" s="29">
        <v>0.79900000000000004</v>
      </c>
      <c r="Q35" s="29">
        <v>0.14537</v>
      </c>
      <c r="R35">
        <f t="shared" si="10"/>
        <v>6.2832065312867229</v>
      </c>
      <c r="S35" s="49">
        <f t="shared" si="43"/>
        <v>0.92584009269988421</v>
      </c>
      <c r="AE35" s="48"/>
      <c r="AH35" s="29">
        <v>0.79900000000000004</v>
      </c>
      <c r="AI35" s="29">
        <v>0.14537</v>
      </c>
      <c r="AJ35">
        <f t="shared" si="12"/>
        <v>7.332177362730242</v>
      </c>
      <c r="AK35" s="28">
        <f t="shared" si="13"/>
        <v>0.92584009269988421</v>
      </c>
      <c r="AX35" s="48"/>
      <c r="BA35" s="29">
        <v>0.79900000000000004</v>
      </c>
      <c r="BB35" s="29">
        <v>0.14537</v>
      </c>
      <c r="BC35">
        <f t="shared" si="14"/>
        <v>7.6804882058322317</v>
      </c>
      <c r="BD35" s="28">
        <f t="shared" si="15"/>
        <v>0.92584009269988421</v>
      </c>
      <c r="BO35" s="48"/>
      <c r="BR35" s="29">
        <v>0.79900000000000004</v>
      </c>
      <c r="BS35" s="29">
        <v>0.14537</v>
      </c>
      <c r="BT35">
        <f t="shared" si="16"/>
        <v>8.0280863716494064</v>
      </c>
      <c r="BU35" s="28">
        <f t="shared" si="17"/>
        <v>0.92584009269988421</v>
      </c>
      <c r="CI35" s="48"/>
      <c r="CJ35" s="29">
        <v>0.79900000000000004</v>
      </c>
      <c r="CK35" s="29">
        <v>0.14537</v>
      </c>
      <c r="CL35">
        <f t="shared" si="18"/>
        <v>8.3749485386016271</v>
      </c>
      <c r="CM35" s="49">
        <f t="shared" si="19"/>
        <v>0.92584009269988421</v>
      </c>
      <c r="CZ35" s="48"/>
      <c r="DA35" s="29">
        <v>0.79900000000000004</v>
      </c>
      <c r="DB35" s="29">
        <v>0.14537</v>
      </c>
      <c r="DC35">
        <f t="shared" si="20"/>
        <v>8.7210516995284859</v>
      </c>
      <c r="DD35" s="49">
        <f t="shared" si="21"/>
        <v>0.92584009269988421</v>
      </c>
      <c r="DM35" s="86">
        <v>0.79900000000000004</v>
      </c>
      <c r="DN35" s="29">
        <v>0.14537</v>
      </c>
      <c r="DO35">
        <f t="shared" si="22"/>
        <v>9.0663731693832972</v>
      </c>
      <c r="DP35" s="49">
        <f t="shared" si="23"/>
        <v>0.92584009269988421</v>
      </c>
      <c r="EB35" s="29">
        <v>0.79900000000000004</v>
      </c>
      <c r="EC35" s="29">
        <v>0.14537</v>
      </c>
      <c r="ED35">
        <f>D35+$EC$42</f>
        <v>9.410890592601401</v>
      </c>
      <c r="EE35" s="49">
        <f t="shared" si="25"/>
        <v>0.92584009269988421</v>
      </c>
      <c r="EQ35" s="29">
        <v>0.79900000000000004</v>
      </c>
      <c r="ER35" s="29">
        <v>0.14537</v>
      </c>
      <c r="ES35">
        <f t="shared" si="26"/>
        <v>9.5828408924394459</v>
      </c>
      <c r="ET35" s="28">
        <f t="shared" si="27"/>
        <v>0.92584009269988421</v>
      </c>
      <c r="FB35" s="29">
        <v>0.79900000000000004</v>
      </c>
      <c r="FC35" s="29">
        <v>0.14537</v>
      </c>
      <c r="FD35">
        <f t="shared" si="28"/>
        <v>9.7545819501387552</v>
      </c>
      <c r="FE35">
        <f t="shared" si="29"/>
        <v>0.92584009269988421</v>
      </c>
      <c r="FR35" s="29">
        <v>0.79900000000000004</v>
      </c>
      <c r="FS35" s="29">
        <v>0.14537</v>
      </c>
      <c r="FT35">
        <f t="shared" si="30"/>
        <v>10.097425566177469</v>
      </c>
      <c r="FU35" s="49">
        <f t="shared" si="31"/>
        <v>0.92584009269988421</v>
      </c>
      <c r="GC35" s="48">
        <v>0.79900000000000004</v>
      </c>
      <c r="GD35">
        <v>0.14537</v>
      </c>
      <c r="GE35">
        <f t="shared" si="0"/>
        <v>10.43940011449545</v>
      </c>
      <c r="GF35">
        <v>0.92584009269988421</v>
      </c>
      <c r="GP35" s="48"/>
      <c r="GQ35" s="29">
        <v>0.79900000000000004</v>
      </c>
      <c r="GR35" s="29">
        <v>0.14537</v>
      </c>
      <c r="GS35">
        <f t="shared" si="1"/>
        <v>10.780484624497953</v>
      </c>
      <c r="GT35" s="49">
        <f t="shared" si="44"/>
        <v>0.92584009269988421</v>
      </c>
      <c r="HC35" s="48"/>
      <c r="HE35" s="29">
        <v>0.79900000000000004</v>
      </c>
      <c r="HF35" s="29">
        <v>0.14537</v>
      </c>
      <c r="HG35">
        <f t="shared" si="2"/>
        <v>11.120658486909345</v>
      </c>
      <c r="HH35" s="49">
        <f t="shared" si="45"/>
        <v>0.92584009269988421</v>
      </c>
      <c r="HQ35" s="48"/>
      <c r="HR35" s="29">
        <v>0.79900000000000004</v>
      </c>
      <c r="HS35" s="29">
        <v>0.14537</v>
      </c>
      <c r="HT35">
        <f t="shared" si="3"/>
        <v>11.459901459123971</v>
      </c>
      <c r="HU35" s="49">
        <f t="shared" si="46"/>
        <v>0.92584009269988421</v>
      </c>
      <c r="IF35" s="48"/>
      <c r="IG35" s="29">
        <v>0.79900000000000004</v>
      </c>
      <c r="IH35" s="29">
        <v>0.14537</v>
      </c>
      <c r="II35">
        <f t="shared" si="4"/>
        <v>11.79819367021557</v>
      </c>
      <c r="IJ35" s="28">
        <f t="shared" si="5"/>
        <v>0.92584009269988421</v>
      </c>
      <c r="IS35" s="48"/>
      <c r="IT35" s="29">
        <v>0.79900000000000004</v>
      </c>
      <c r="IU35" s="29">
        <v>0.14537</v>
      </c>
      <c r="IV35" s="29">
        <f t="shared" si="6"/>
        <v>12.13551562560521</v>
      </c>
      <c r="IW35" s="28">
        <f t="shared" si="7"/>
        <v>0.92584009269988421</v>
      </c>
      <c r="JG35" s="29">
        <v>0.79900000000000004</v>
      </c>
      <c r="JH35" s="29">
        <v>0.14537</v>
      </c>
      <c r="JI35">
        <f t="shared" si="35"/>
        <v>12.807172698321246</v>
      </c>
      <c r="JJ35" s="28">
        <f t="shared" si="36"/>
        <v>0.92584009269988421</v>
      </c>
      <c r="JU35" s="48"/>
      <c r="JV35" s="29">
        <v>0.79900000000000004</v>
      </c>
      <c r="JW35" s="29">
        <v>0.14537</v>
      </c>
      <c r="JX35" s="29">
        <f t="shared" si="8"/>
        <v>15.451359045104697</v>
      </c>
      <c r="JY35" s="28">
        <f t="shared" si="37"/>
        <v>0.92584009269988421</v>
      </c>
      <c r="KJ35" s="48"/>
      <c r="KL35" s="29"/>
      <c r="KM35" s="29"/>
      <c r="KO35" s="62"/>
      <c r="LA35" s="29">
        <v>0.78739999999999999</v>
      </c>
      <c r="LB35" s="29">
        <v>0.14537</v>
      </c>
      <c r="LC35">
        <f t="shared" si="41"/>
        <v>6.6990398064072476</v>
      </c>
      <c r="LD35" s="49">
        <f t="shared" si="42"/>
        <v>1</v>
      </c>
    </row>
    <row r="36" spans="1:316" ht="14.4" x14ac:dyDescent="0.3">
      <c r="B36" s="29">
        <v>0.82399999999999995</v>
      </c>
      <c r="C36" s="29">
        <v>0.11959</v>
      </c>
      <c r="D36">
        <v>6.6969774703280942</v>
      </c>
      <c r="E36" s="62">
        <f t="shared" si="9"/>
        <v>0.9548088064889918</v>
      </c>
      <c r="O36" s="48"/>
      <c r="P36" s="29">
        <v>0.82399999999999995</v>
      </c>
      <c r="Q36" s="29">
        <v>0.11959</v>
      </c>
      <c r="R36">
        <f t="shared" si="10"/>
        <v>5.9970065312867229</v>
      </c>
      <c r="S36" s="49">
        <f t="shared" si="43"/>
        <v>0.9548088064889918</v>
      </c>
      <c r="AE36" s="48"/>
      <c r="AH36" s="29">
        <v>0.82399999999999995</v>
      </c>
      <c r="AI36" s="29">
        <v>0.11959</v>
      </c>
      <c r="AJ36">
        <f t="shared" si="12"/>
        <v>7.045977362730242</v>
      </c>
      <c r="AK36" s="28">
        <f t="shared" si="13"/>
        <v>0.9548088064889918</v>
      </c>
      <c r="AX36" s="48"/>
      <c r="BA36" s="29">
        <v>0.82399999999999995</v>
      </c>
      <c r="BB36" s="29">
        <v>0.11959</v>
      </c>
      <c r="BC36">
        <f t="shared" si="14"/>
        <v>7.3942882058322317</v>
      </c>
      <c r="BD36" s="28">
        <f t="shared" si="15"/>
        <v>0.9548088064889918</v>
      </c>
      <c r="BO36" s="48"/>
      <c r="BR36" s="29">
        <v>0.82399999999999995</v>
      </c>
      <c r="BS36" s="29">
        <v>0.11959</v>
      </c>
      <c r="BT36">
        <f t="shared" si="16"/>
        <v>7.7418863716494064</v>
      </c>
      <c r="BU36" s="28">
        <f t="shared" si="17"/>
        <v>0.9548088064889918</v>
      </c>
      <c r="CI36" s="48"/>
      <c r="CJ36" s="29">
        <v>0.82399999999999995</v>
      </c>
      <c r="CK36" s="29">
        <v>0.11959</v>
      </c>
      <c r="CL36">
        <f t="shared" si="18"/>
        <v>8.088748538601628</v>
      </c>
      <c r="CM36" s="49">
        <f t="shared" si="19"/>
        <v>0.9548088064889918</v>
      </c>
      <c r="CZ36" s="48"/>
      <c r="DA36" s="29">
        <v>0.82399999999999995</v>
      </c>
      <c r="DB36" s="29">
        <v>0.11959</v>
      </c>
      <c r="DC36">
        <f t="shared" si="20"/>
        <v>8.4348516995284868</v>
      </c>
      <c r="DD36" s="49">
        <f t="shared" si="21"/>
        <v>0.9548088064889918</v>
      </c>
      <c r="DM36" s="86">
        <v>0.82399999999999995</v>
      </c>
      <c r="DN36" s="29">
        <v>0.11959</v>
      </c>
      <c r="DO36">
        <f t="shared" si="22"/>
        <v>8.7801731693832963</v>
      </c>
      <c r="DP36" s="49">
        <f t="shared" si="23"/>
        <v>0.9548088064889918</v>
      </c>
      <c r="EB36" s="29">
        <v>0.82399999999999995</v>
      </c>
      <c r="EC36" s="29">
        <v>0.11959</v>
      </c>
      <c r="ED36">
        <f t="shared" si="24"/>
        <v>9.1246905926014001</v>
      </c>
      <c r="EE36" s="49">
        <f t="shared" si="25"/>
        <v>0.9548088064889918</v>
      </c>
      <c r="EQ36" s="29">
        <v>0.82399999999999995</v>
      </c>
      <c r="ER36" s="29">
        <v>0.11959</v>
      </c>
      <c r="ES36">
        <f t="shared" si="26"/>
        <v>9.296640892439445</v>
      </c>
      <c r="ET36" s="28">
        <f t="shared" si="27"/>
        <v>0.9548088064889918</v>
      </c>
      <c r="FB36" s="29">
        <v>0.82399999999999995</v>
      </c>
      <c r="FC36" s="29">
        <v>0.11959</v>
      </c>
      <c r="FD36">
        <f t="shared" si="28"/>
        <v>9.4683819501387561</v>
      </c>
      <c r="FE36">
        <f t="shared" si="29"/>
        <v>0.9548088064889918</v>
      </c>
      <c r="FR36" s="29">
        <v>0.82399999999999995</v>
      </c>
      <c r="FS36" s="29">
        <v>0.11959</v>
      </c>
      <c r="FT36">
        <f t="shared" si="30"/>
        <v>9.8112255661774697</v>
      </c>
      <c r="FU36" s="49">
        <f t="shared" si="31"/>
        <v>0.9548088064889918</v>
      </c>
      <c r="GC36" s="48">
        <v>0.82399999999999995</v>
      </c>
      <c r="GD36">
        <v>0.11959</v>
      </c>
      <c r="GE36">
        <f t="shared" si="0"/>
        <v>10.153200114495451</v>
      </c>
      <c r="GF36">
        <v>0.9548088064889918</v>
      </c>
      <c r="GP36" s="48"/>
      <c r="GQ36" s="29">
        <v>0.82399999999999995</v>
      </c>
      <c r="GR36" s="29">
        <v>0.11959</v>
      </c>
      <c r="GS36">
        <f t="shared" si="1"/>
        <v>10.494284624497954</v>
      </c>
      <c r="GT36" s="49">
        <f t="shared" si="44"/>
        <v>0.9548088064889918</v>
      </c>
      <c r="HC36" s="48"/>
      <c r="HE36" s="29">
        <v>0.82399999999999995</v>
      </c>
      <c r="HF36" s="29">
        <v>0.11959</v>
      </c>
      <c r="HG36">
        <f t="shared" si="2"/>
        <v>10.834458486909345</v>
      </c>
      <c r="HH36" s="49">
        <f t="shared" si="45"/>
        <v>0.9548088064889918</v>
      </c>
      <c r="HQ36" s="48"/>
      <c r="HR36" s="29">
        <v>0.82399999999999995</v>
      </c>
      <c r="HS36" s="29">
        <v>0.11959</v>
      </c>
      <c r="HT36">
        <f t="shared" si="3"/>
        <v>11.173701459123972</v>
      </c>
      <c r="HU36" s="49">
        <f t="shared" si="46"/>
        <v>0.9548088064889918</v>
      </c>
      <c r="IF36" s="48"/>
      <c r="IG36" s="29">
        <v>0.82399999999999995</v>
      </c>
      <c r="IH36" s="29">
        <v>0.11959</v>
      </c>
      <c r="II36">
        <f t="shared" si="4"/>
        <v>11.511993670215571</v>
      </c>
      <c r="IJ36" s="28">
        <f t="shared" si="5"/>
        <v>0.9548088064889918</v>
      </c>
      <c r="IS36" s="48"/>
      <c r="IT36" s="29">
        <v>0.82399999999999995</v>
      </c>
      <c r="IU36" s="29">
        <v>0.11959</v>
      </c>
      <c r="IV36" s="29">
        <f t="shared" si="6"/>
        <v>11.849315625605211</v>
      </c>
      <c r="IW36" s="28">
        <f t="shared" si="7"/>
        <v>0.9548088064889918</v>
      </c>
      <c r="JG36" s="29">
        <v>0.82399999999999995</v>
      </c>
      <c r="JH36" s="29">
        <v>0.11959</v>
      </c>
      <c r="JI36">
        <f t="shared" si="35"/>
        <v>12.520972698321245</v>
      </c>
      <c r="JJ36" s="28">
        <f t="shared" si="36"/>
        <v>0.9548088064889918</v>
      </c>
      <c r="JU36" s="48"/>
      <c r="JV36" s="29">
        <v>0.82399999999999995</v>
      </c>
      <c r="JW36" s="29">
        <v>0.11959</v>
      </c>
      <c r="JX36" s="29">
        <f t="shared" si="8"/>
        <v>15.165159045104698</v>
      </c>
      <c r="JY36" s="28">
        <f t="shared" si="37"/>
        <v>0.9548088064889918</v>
      </c>
      <c r="KJ36" s="48"/>
      <c r="KL36" s="29"/>
      <c r="KM36" s="29"/>
      <c r="KO36" s="62"/>
      <c r="LA36" s="29"/>
      <c r="LB36" s="29"/>
      <c r="LD36" s="62"/>
    </row>
    <row r="37" spans="1:316" ht="14.4" x14ac:dyDescent="0.3">
      <c r="B37" s="29">
        <v>0.85</v>
      </c>
      <c r="C37" s="29">
        <v>7.3443999999999995E-2</v>
      </c>
      <c r="D37">
        <v>6.4150774703280939</v>
      </c>
      <c r="E37" s="62">
        <f t="shared" si="9"/>
        <v>0.9849362688296639</v>
      </c>
      <c r="O37" s="48"/>
      <c r="P37" s="29">
        <v>0.85</v>
      </c>
      <c r="Q37" s="29">
        <v>7.3443999999999995E-2</v>
      </c>
      <c r="R37">
        <f t="shared" si="10"/>
        <v>5.7151065312867226</v>
      </c>
      <c r="S37" s="49">
        <f t="shared" si="43"/>
        <v>0.9849362688296639</v>
      </c>
      <c r="AE37" s="48"/>
      <c r="AH37" s="29">
        <v>0.85</v>
      </c>
      <c r="AI37" s="29">
        <v>7.3443999999999995E-2</v>
      </c>
      <c r="AJ37">
        <f t="shared" si="12"/>
        <v>6.7640773627302417</v>
      </c>
      <c r="AK37" s="28">
        <f t="shared" si="13"/>
        <v>0.9849362688296639</v>
      </c>
      <c r="AX37" s="48"/>
      <c r="BA37" s="29">
        <v>0.85</v>
      </c>
      <c r="BB37" s="29">
        <v>7.3443999999999995E-2</v>
      </c>
      <c r="BC37">
        <f t="shared" si="14"/>
        <v>7.1123882058322314</v>
      </c>
      <c r="BD37" s="28">
        <f t="shared" si="15"/>
        <v>0.9849362688296639</v>
      </c>
      <c r="BO37" s="48"/>
      <c r="BR37" s="29">
        <v>0.85</v>
      </c>
      <c r="BS37" s="29">
        <v>7.3443999999999995E-2</v>
      </c>
      <c r="BT37">
        <f t="shared" si="16"/>
        <v>7.4599863716494061</v>
      </c>
      <c r="BU37" s="28">
        <f t="shared" si="17"/>
        <v>0.9849362688296639</v>
      </c>
      <c r="CI37" s="48"/>
      <c r="CJ37" s="29">
        <v>0.85</v>
      </c>
      <c r="CK37" s="29">
        <v>7.3443999999999995E-2</v>
      </c>
      <c r="CL37">
        <f t="shared" si="18"/>
        <v>7.8068485386016269</v>
      </c>
      <c r="CM37" s="49">
        <f t="shared" si="19"/>
        <v>0.9849362688296639</v>
      </c>
      <c r="CZ37" s="48"/>
      <c r="DA37" s="29">
        <v>0.85</v>
      </c>
      <c r="DB37" s="29">
        <v>7.3443999999999995E-2</v>
      </c>
      <c r="DC37">
        <f t="shared" si="20"/>
        <v>8.1529516995284865</v>
      </c>
      <c r="DD37" s="49">
        <f t="shared" si="21"/>
        <v>0.9849362688296639</v>
      </c>
      <c r="DM37" s="86">
        <v>0.85</v>
      </c>
      <c r="DN37" s="29">
        <v>7.3443999999999995E-2</v>
      </c>
      <c r="DO37">
        <f t="shared" si="22"/>
        <v>8.498273169383296</v>
      </c>
      <c r="DP37" s="49">
        <f t="shared" si="23"/>
        <v>0.9849362688296639</v>
      </c>
      <c r="EB37" s="29">
        <v>0.85</v>
      </c>
      <c r="EC37" s="29">
        <v>7.3443999999999995E-2</v>
      </c>
      <c r="ED37">
        <f t="shared" si="24"/>
        <v>8.8427905926013999</v>
      </c>
      <c r="EE37" s="49">
        <f t="shared" si="25"/>
        <v>0.9849362688296639</v>
      </c>
      <c r="EQ37" s="29">
        <v>0.85</v>
      </c>
      <c r="ER37" s="29">
        <v>7.3443999999999995E-2</v>
      </c>
      <c r="ES37">
        <f t="shared" si="26"/>
        <v>9.0147408924394448</v>
      </c>
      <c r="ET37" s="28">
        <f t="shared" si="27"/>
        <v>0.9849362688296639</v>
      </c>
      <c r="FB37" s="29">
        <v>0.85</v>
      </c>
      <c r="FC37" s="29">
        <v>7.3443999999999995E-2</v>
      </c>
      <c r="FD37">
        <f t="shared" si="28"/>
        <v>9.1864819501387558</v>
      </c>
      <c r="FE37">
        <f t="shared" si="29"/>
        <v>0.9849362688296639</v>
      </c>
      <c r="FR37" s="29">
        <v>0.85</v>
      </c>
      <c r="FS37" s="29">
        <v>7.3443999999999995E-2</v>
      </c>
      <c r="FT37">
        <f t="shared" si="30"/>
        <v>9.5293255661774694</v>
      </c>
      <c r="FU37" s="49">
        <f t="shared" si="31"/>
        <v>0.9849362688296639</v>
      </c>
      <c r="GC37" s="48">
        <v>0.85</v>
      </c>
      <c r="GD37">
        <v>7.3443999999999995E-2</v>
      </c>
      <c r="GE37">
        <f t="shared" si="0"/>
        <v>9.8713001144954511</v>
      </c>
      <c r="GF37">
        <v>0.9849362688296639</v>
      </c>
      <c r="GP37" s="48"/>
      <c r="GQ37" s="29">
        <v>0.85</v>
      </c>
      <c r="GR37" s="29">
        <v>7.3443999999999995E-2</v>
      </c>
      <c r="GS37">
        <f t="shared" si="1"/>
        <v>10.212384624497954</v>
      </c>
      <c r="GT37" s="49">
        <f t="shared" si="44"/>
        <v>0.9849362688296639</v>
      </c>
      <c r="HC37" s="48"/>
      <c r="HE37" s="29">
        <v>0.85</v>
      </c>
      <c r="HF37" s="29">
        <v>7.3443999999999995E-2</v>
      </c>
      <c r="HG37">
        <f t="shared" si="2"/>
        <v>10.552558486909344</v>
      </c>
      <c r="HH37" s="49">
        <f t="shared" si="45"/>
        <v>0.9849362688296639</v>
      </c>
      <c r="HQ37" s="48"/>
      <c r="HR37" s="29">
        <v>0.85</v>
      </c>
      <c r="HS37" s="29">
        <v>7.3443999999999995E-2</v>
      </c>
      <c r="HT37">
        <f t="shared" si="3"/>
        <v>10.891801459123972</v>
      </c>
      <c r="HU37" s="49">
        <f t="shared" si="46"/>
        <v>0.9849362688296639</v>
      </c>
      <c r="IF37" s="48"/>
      <c r="IG37" s="29">
        <v>0.85</v>
      </c>
      <c r="IH37" s="29">
        <v>7.3443999999999995E-2</v>
      </c>
      <c r="II37">
        <f t="shared" si="4"/>
        <v>11.23009367021557</v>
      </c>
      <c r="IJ37" s="28">
        <f t="shared" si="5"/>
        <v>0.9849362688296639</v>
      </c>
      <c r="IS37" s="48"/>
      <c r="IT37" s="29">
        <v>0.85</v>
      </c>
      <c r="IU37" s="29">
        <v>7.3443999999999995E-2</v>
      </c>
      <c r="IV37" s="29">
        <f t="shared" si="6"/>
        <v>11.567415625605211</v>
      </c>
      <c r="IW37" s="28">
        <f t="shared" si="7"/>
        <v>0.9849362688296639</v>
      </c>
      <c r="JG37" s="29">
        <v>0.85</v>
      </c>
      <c r="JH37" s="29">
        <v>7.3443999999999995E-2</v>
      </c>
      <c r="JI37">
        <f t="shared" si="35"/>
        <v>12.239072698321245</v>
      </c>
      <c r="JJ37" s="28">
        <f t="shared" si="36"/>
        <v>0.9849362688296639</v>
      </c>
      <c r="JU37" s="48"/>
      <c r="JV37" s="29">
        <v>0.85</v>
      </c>
      <c r="JW37" s="29">
        <v>7.3443999999999995E-2</v>
      </c>
      <c r="JX37" s="29">
        <f t="shared" si="8"/>
        <v>14.883259045104698</v>
      </c>
      <c r="JY37" s="28">
        <f t="shared" si="37"/>
        <v>0.9849362688296639</v>
      </c>
      <c r="KJ37" s="48"/>
      <c r="KL37" s="29"/>
      <c r="KM37" s="29"/>
      <c r="KO37" s="62"/>
      <c r="LA37" s="29"/>
      <c r="LB37" s="29"/>
      <c r="LD37" s="62"/>
    </row>
    <row r="38" spans="1:316" thickBot="1" x14ac:dyDescent="0.35">
      <c r="B38" s="29">
        <v>0.86299999999999999</v>
      </c>
      <c r="C38" s="29">
        <v>4.2729000000000003E-2</v>
      </c>
      <c r="D38">
        <v>6.2757774703280935</v>
      </c>
      <c r="E38" s="62">
        <f t="shared" si="9"/>
        <v>1</v>
      </c>
      <c r="O38" s="48"/>
      <c r="P38" s="29">
        <v>0.86299999999999999</v>
      </c>
      <c r="Q38" s="29">
        <v>4.2729000000000003E-2</v>
      </c>
      <c r="R38">
        <f t="shared" si="10"/>
        <v>5.5758065312867222</v>
      </c>
      <c r="S38" s="49">
        <f t="shared" si="43"/>
        <v>1</v>
      </c>
      <c r="AE38" s="48"/>
      <c r="AH38" s="29">
        <v>0.86299999999999999</v>
      </c>
      <c r="AI38" s="29">
        <v>4.2729000000000003E-2</v>
      </c>
      <c r="AJ38">
        <f t="shared" si="12"/>
        <v>6.6247773627302413</v>
      </c>
      <c r="AK38" s="28">
        <f t="shared" si="13"/>
        <v>1</v>
      </c>
      <c r="AX38" s="48"/>
      <c r="BA38" s="29">
        <v>0.86299999999999999</v>
      </c>
      <c r="BB38" s="29">
        <v>4.2729000000000003E-2</v>
      </c>
      <c r="BC38">
        <f t="shared" si="14"/>
        <v>6.973088205832231</v>
      </c>
      <c r="BD38" s="28">
        <f t="shared" si="15"/>
        <v>1</v>
      </c>
      <c r="BO38" s="48"/>
      <c r="BR38" s="29">
        <v>0.86299999999999999</v>
      </c>
      <c r="BS38" s="29">
        <v>4.2729000000000003E-2</v>
      </c>
      <c r="BT38">
        <f t="shared" si="16"/>
        <v>7.3206863716494057</v>
      </c>
      <c r="BU38" s="28">
        <f t="shared" si="17"/>
        <v>1</v>
      </c>
      <c r="CI38" s="48"/>
      <c r="CJ38" s="29">
        <v>0.86299999999999999</v>
      </c>
      <c r="CK38" s="29">
        <v>4.2729000000000003E-2</v>
      </c>
      <c r="CL38">
        <f t="shared" si="18"/>
        <v>7.6675485386016264</v>
      </c>
      <c r="CM38" s="49">
        <f t="shared" si="19"/>
        <v>1</v>
      </c>
      <c r="CZ38" s="48"/>
      <c r="DA38" s="29">
        <v>0.86299999999999999</v>
      </c>
      <c r="DB38" s="29">
        <v>4.2729000000000003E-2</v>
      </c>
      <c r="DC38">
        <f t="shared" si="20"/>
        <v>8.0136516995284843</v>
      </c>
      <c r="DD38" s="49">
        <f t="shared" si="21"/>
        <v>1</v>
      </c>
      <c r="DM38" s="86">
        <v>0.86299999999999999</v>
      </c>
      <c r="DN38" s="29">
        <v>4.2729000000000003E-2</v>
      </c>
      <c r="DO38">
        <f t="shared" si="22"/>
        <v>8.3589731693832974</v>
      </c>
      <c r="DP38" s="49">
        <f t="shared" si="23"/>
        <v>1</v>
      </c>
      <c r="EB38" s="29">
        <v>0.86299999999999999</v>
      </c>
      <c r="EC38" s="29">
        <v>4.2729000000000003E-2</v>
      </c>
      <c r="ED38">
        <f t="shared" si="24"/>
        <v>8.7034905926014012</v>
      </c>
      <c r="EE38" s="49">
        <f t="shared" si="25"/>
        <v>1</v>
      </c>
      <c r="EQ38" s="29">
        <v>0.86299999999999999</v>
      </c>
      <c r="ER38" s="29">
        <v>4.2729000000000003E-2</v>
      </c>
      <c r="ES38">
        <f t="shared" si="26"/>
        <v>8.8754408924394461</v>
      </c>
      <c r="ET38" s="28">
        <f t="shared" si="27"/>
        <v>1</v>
      </c>
      <c r="FB38" s="29">
        <v>0.86299999999999999</v>
      </c>
      <c r="FC38" s="29">
        <v>4.2729000000000003E-2</v>
      </c>
      <c r="FD38">
        <f t="shared" si="28"/>
        <v>9.0471819501387536</v>
      </c>
      <c r="FE38">
        <f t="shared" si="29"/>
        <v>1</v>
      </c>
      <c r="FR38" s="29">
        <v>0.86299999999999999</v>
      </c>
      <c r="FS38" s="29">
        <v>4.2729000000000003E-2</v>
      </c>
      <c r="FT38">
        <f t="shared" si="30"/>
        <v>9.3900255661774672</v>
      </c>
      <c r="FU38" s="49">
        <f t="shared" si="31"/>
        <v>1</v>
      </c>
      <c r="GC38" s="48">
        <v>0.86299999999999999</v>
      </c>
      <c r="GD38">
        <v>4.2729000000000003E-2</v>
      </c>
      <c r="GE38">
        <f t="shared" si="0"/>
        <v>9.7320001144954489</v>
      </c>
      <c r="GF38">
        <v>1</v>
      </c>
      <c r="GP38" s="48"/>
      <c r="GQ38" s="29">
        <v>0.86299999999999999</v>
      </c>
      <c r="GR38" s="29">
        <v>4.2729000000000003E-2</v>
      </c>
      <c r="GS38">
        <f t="shared" si="1"/>
        <v>10.073084624497952</v>
      </c>
      <c r="GT38" s="49">
        <f t="shared" si="44"/>
        <v>1</v>
      </c>
      <c r="HC38" s="48"/>
      <c r="HE38" s="29">
        <v>0.86299999999999999</v>
      </c>
      <c r="HF38" s="29">
        <v>4.2729000000000003E-2</v>
      </c>
      <c r="HG38">
        <f t="shared" si="2"/>
        <v>10.413258486909346</v>
      </c>
      <c r="HH38" s="49">
        <f t="shared" si="45"/>
        <v>1</v>
      </c>
      <c r="HQ38" s="48"/>
      <c r="HR38" s="29">
        <v>0.86299999999999999</v>
      </c>
      <c r="HS38" s="29">
        <v>4.2729000000000003E-2</v>
      </c>
      <c r="HT38">
        <f t="shared" si="3"/>
        <v>10.75250145912397</v>
      </c>
      <c r="HU38" s="49">
        <f t="shared" si="46"/>
        <v>1</v>
      </c>
      <c r="IF38" s="48"/>
      <c r="IG38" s="29">
        <v>0.86299999999999999</v>
      </c>
      <c r="IH38" s="29">
        <v>4.2729000000000003E-2</v>
      </c>
      <c r="II38">
        <f t="shared" si="4"/>
        <v>11.090793670215568</v>
      </c>
      <c r="IJ38" s="28">
        <f t="shared" si="5"/>
        <v>1</v>
      </c>
      <c r="IS38" s="48"/>
      <c r="IT38" s="29">
        <v>0.86299999999999999</v>
      </c>
      <c r="IU38" s="29">
        <v>4.2729000000000003E-2</v>
      </c>
      <c r="IV38" s="29">
        <f t="shared" si="6"/>
        <v>11.428115625605209</v>
      </c>
      <c r="IW38" s="28">
        <f t="shared" si="7"/>
        <v>1</v>
      </c>
      <c r="JG38" s="29">
        <v>0.86299999999999999</v>
      </c>
      <c r="JH38" s="29">
        <v>4.2729000000000003E-2</v>
      </c>
      <c r="JI38">
        <f t="shared" si="35"/>
        <v>12.099772698321246</v>
      </c>
      <c r="JJ38" s="28">
        <f t="shared" si="36"/>
        <v>1</v>
      </c>
      <c r="JU38" s="48"/>
      <c r="JV38" s="29">
        <v>0.86299999999999999</v>
      </c>
      <c r="JW38" s="29">
        <v>4.2729000000000003E-2</v>
      </c>
      <c r="JX38" s="29">
        <f t="shared" si="8"/>
        <v>14.743959045104695</v>
      </c>
      <c r="JY38" s="28">
        <f t="shared" si="37"/>
        <v>1</v>
      </c>
      <c r="KJ38" s="48"/>
      <c r="KL38" s="29"/>
      <c r="KM38" s="29"/>
      <c r="KO38" s="62"/>
      <c r="LA38" s="29"/>
      <c r="LB38" s="29"/>
      <c r="LD38" s="62"/>
    </row>
    <row r="39" spans="1:316" ht="14.4" x14ac:dyDescent="0.3">
      <c r="O39" s="48"/>
      <c r="AE39" s="48"/>
      <c r="AX39" s="48"/>
      <c r="BO39" s="48"/>
      <c r="CI39" s="48"/>
      <c r="CZ39" s="48"/>
      <c r="GP39" s="48"/>
      <c r="HC39" s="48"/>
      <c r="HQ39" s="48"/>
      <c r="IF39" s="48"/>
      <c r="IS39" s="48"/>
      <c r="JU39" s="48"/>
      <c r="KJ39" s="48"/>
      <c r="LA39" s="73" t="s">
        <v>160</v>
      </c>
      <c r="LB39" s="74">
        <v>24</v>
      </c>
    </row>
    <row r="40" spans="1:316" thickBot="1" x14ac:dyDescent="0.35">
      <c r="O40" s="48"/>
      <c r="P40" s="5"/>
      <c r="Q40" s="5"/>
      <c r="AE40" s="48"/>
      <c r="AX40" s="48"/>
      <c r="BO40" s="48"/>
      <c r="CI40" s="48"/>
      <c r="CZ40" s="48"/>
      <c r="GP40" s="48"/>
      <c r="HC40" s="48"/>
      <c r="HQ40" s="48"/>
      <c r="IF40" s="48"/>
      <c r="IS40" s="48"/>
      <c r="JU40" s="48"/>
      <c r="KJ40" s="48"/>
      <c r="LA40" s="76" t="s">
        <v>161</v>
      </c>
      <c r="LB40" s="77">
        <f>(ATAN(LB39/(0.75*PI()*LA35*2*39.37))*180/PI())-D27</f>
        <v>-0.28413766392084661</v>
      </c>
    </row>
    <row r="41" spans="1:316" ht="14.4" x14ac:dyDescent="0.3">
      <c r="B41" s="73" t="s">
        <v>160</v>
      </c>
      <c r="C41" s="74">
        <v>25</v>
      </c>
      <c r="O41" s="48"/>
      <c r="P41" s="73" t="s">
        <v>160</v>
      </c>
      <c r="Q41" s="74">
        <v>23</v>
      </c>
      <c r="AE41" s="48"/>
      <c r="AH41" s="73" t="s">
        <v>160</v>
      </c>
      <c r="AI41" s="74">
        <v>26</v>
      </c>
      <c r="AX41" s="48"/>
      <c r="BA41" s="73" t="s">
        <v>160</v>
      </c>
      <c r="BB41" s="74">
        <v>27</v>
      </c>
      <c r="BO41" s="48"/>
      <c r="BR41" s="73" t="s">
        <v>160</v>
      </c>
      <c r="BS41" s="74">
        <v>28</v>
      </c>
      <c r="CI41" s="48"/>
      <c r="CJ41" s="73" t="s">
        <v>160</v>
      </c>
      <c r="CK41" s="74">
        <v>29</v>
      </c>
      <c r="CZ41" s="48"/>
      <c r="DA41" s="73" t="s">
        <v>160</v>
      </c>
      <c r="DB41" s="74">
        <v>30</v>
      </c>
      <c r="DM41" s="73" t="s">
        <v>160</v>
      </c>
      <c r="DN41" s="74">
        <v>31</v>
      </c>
      <c r="EB41" s="70" t="s">
        <v>160</v>
      </c>
      <c r="EC41" s="71">
        <v>32</v>
      </c>
      <c r="EQ41" s="70" t="s">
        <v>160</v>
      </c>
      <c r="ER41" s="71">
        <v>32.5</v>
      </c>
      <c r="FB41" s="73" t="s">
        <v>160</v>
      </c>
      <c r="FC41" s="74">
        <v>33</v>
      </c>
      <c r="FR41" s="73" t="s">
        <v>160</v>
      </c>
      <c r="FS41" s="74">
        <v>34</v>
      </c>
      <c r="GC41" s="73" t="s">
        <v>160</v>
      </c>
      <c r="GD41" s="90">
        <v>35</v>
      </c>
      <c r="GP41" s="48"/>
      <c r="GQ41" s="73" t="s">
        <v>160</v>
      </c>
      <c r="GR41" s="74">
        <v>36</v>
      </c>
      <c r="HC41" s="48"/>
      <c r="HE41" s="73" t="s">
        <v>160</v>
      </c>
      <c r="HF41" s="74">
        <v>37</v>
      </c>
      <c r="HQ41" s="48"/>
      <c r="HR41" s="92" t="s">
        <v>160</v>
      </c>
      <c r="HS41" s="93">
        <v>38</v>
      </c>
      <c r="IF41" s="48"/>
      <c r="IG41" s="73" t="s">
        <v>160</v>
      </c>
      <c r="IH41" s="74">
        <v>39</v>
      </c>
      <c r="IS41" s="48"/>
      <c r="IT41" s="73" t="s">
        <v>160</v>
      </c>
      <c r="IU41" s="74">
        <v>40</v>
      </c>
      <c r="JG41" s="73" t="s">
        <v>160</v>
      </c>
      <c r="JH41" s="74">
        <v>42</v>
      </c>
      <c r="JU41" s="48"/>
      <c r="JV41" s="35" t="s">
        <v>160</v>
      </c>
      <c r="JW41" s="53">
        <v>50</v>
      </c>
      <c r="KJ41" s="48"/>
      <c r="KL41" s="73" t="s">
        <v>160</v>
      </c>
      <c r="KM41" s="74">
        <v>22</v>
      </c>
      <c r="LA41" s="76" t="s">
        <v>165</v>
      </c>
      <c r="LB41" s="77"/>
    </row>
    <row r="42" spans="1:316" thickBot="1" x14ac:dyDescent="0.35">
      <c r="B42" s="76" t="s">
        <v>161</v>
      </c>
      <c r="C42" s="77">
        <f>(ATAN(C41/(0.75*PI()*B38*2*39.37))*180/PI())-D29</f>
        <v>0</v>
      </c>
      <c r="O42" s="48"/>
      <c r="P42" s="76" t="s">
        <v>161</v>
      </c>
      <c r="Q42" s="79">
        <f>(ATAN(Q41/(0.75*PI()*$B$38*2*39.37))*180/PI())-$D$29</f>
        <v>-0.69997093904137131</v>
      </c>
      <c r="AE42" s="48"/>
      <c r="AH42" s="76" t="s">
        <v>161</v>
      </c>
      <c r="AI42" s="79">
        <f>(ATAN(AI41/(0.75*PI()*$B$38*2*39.37))*180/PI())-$D$29</f>
        <v>0.34899989240214779</v>
      </c>
      <c r="AX42" s="48"/>
      <c r="BA42" s="76" t="s">
        <v>161</v>
      </c>
      <c r="BB42" s="79">
        <f>(ATAN(BB41/(0.75*PI()*$B$38*2*39.37))*180/PI())-$D$29</f>
        <v>0.69731073550413747</v>
      </c>
      <c r="BO42" s="48"/>
      <c r="BR42" s="76" t="s">
        <v>161</v>
      </c>
      <c r="BS42" s="77">
        <f>(ATAN(BS41/(0.75*PI()*$B$38*2*39.37))*180/PI())-$D$29</f>
        <v>1.0449089013213122</v>
      </c>
      <c r="CI42" s="48"/>
      <c r="CJ42" s="76" t="s">
        <v>161</v>
      </c>
      <c r="CK42" s="77">
        <f>(ATAN(CK41/(0.75*PI()*$B$38*2*39.37))*180/PI())-$D$29</f>
        <v>1.3917710682735329</v>
      </c>
      <c r="CZ42" s="48"/>
      <c r="DA42" s="76" t="s">
        <v>161</v>
      </c>
      <c r="DB42" s="77">
        <f>(ATAN(DB41/(0.75*PI()*$B$38*2*39.37))*180/PI())-$D$29</f>
        <v>1.7378742292003917</v>
      </c>
      <c r="DM42" s="76" t="s">
        <v>161</v>
      </c>
      <c r="DN42" s="77">
        <f>(ATAN(DN41/(0.75*PI()*$B$38*2*39.37))*180/PI())-$D$29</f>
        <v>2.083195699055203</v>
      </c>
      <c r="EB42" s="70" t="s">
        <v>161</v>
      </c>
      <c r="EC42" s="72">
        <f>(ATAN(EC41/(0.75*PI()*$B$38*2*39.37))*180/PI())-$D$29</f>
        <v>2.4277131222733068</v>
      </c>
      <c r="EQ42" s="70" t="s">
        <v>161</v>
      </c>
      <c r="ER42" s="72">
        <f>(ATAN(ER41/(0.75*PI()*$B$38*2*39.37))*180/PI())-$D$29</f>
        <v>2.5996634221113517</v>
      </c>
      <c r="FB42" s="76" t="s">
        <v>161</v>
      </c>
      <c r="FC42" s="77">
        <f>(ATAN(FC41/(0.75*PI()*$B$38*2*39.37))*180/PI())-$D$29</f>
        <v>2.771404479810661</v>
      </c>
      <c r="FR42" s="76" t="s">
        <v>161</v>
      </c>
      <c r="FS42" s="79">
        <f>(ATAN(FS41/(0.75*PI()*$B$38*2*39.37))*180/PI())-$D$29</f>
        <v>3.1142480958493746</v>
      </c>
      <c r="GC42" s="76" t="s">
        <v>161</v>
      </c>
      <c r="GD42" s="77">
        <f>(ATAN(GD41/(0.75*PI()*B38*2*39.37))*180/PI())-D29</f>
        <v>3.4562226441673563</v>
      </c>
      <c r="GP42" s="48"/>
      <c r="GQ42" s="76" t="s">
        <v>161</v>
      </c>
      <c r="GR42" s="77">
        <f>(ATAN(GR41/(0.75*PI()*B38*2*39.37))*180/PI())-D29</f>
        <v>3.7973071541698591</v>
      </c>
      <c r="HC42" s="48"/>
      <c r="HE42" s="76" t="s">
        <v>161</v>
      </c>
      <c r="HF42" s="77">
        <f>(ATAN(HF41/(0.75*PI()*HE38*2*39.37))*180/PI())-$D$29</f>
        <v>4.1374810165812512</v>
      </c>
      <c r="HQ42" s="48"/>
      <c r="HR42" s="94" t="s">
        <v>161</v>
      </c>
      <c r="HS42" s="81">
        <f>(ATAN(HS41/(0.75*PI()*HR38*2*39.37))*180/PI())-$D$29</f>
        <v>4.476723988795877</v>
      </c>
      <c r="IF42" s="48"/>
      <c r="IG42" s="76" t="s">
        <v>161</v>
      </c>
      <c r="IH42" s="77">
        <f>(ATAN(IH41/(0.75*PI()*IG38*2*39.37))*180/PI())-$D$29</f>
        <v>4.8150161998874754</v>
      </c>
      <c r="IS42" s="48"/>
      <c r="IT42" s="76" t="s">
        <v>161</v>
      </c>
      <c r="IU42" s="77">
        <f>(ATAN(IU41/(0.75*PI()*IT38*2*39.37))*180/PI())-$D$29</f>
        <v>5.1523381552771159</v>
      </c>
      <c r="JG42" s="76" t="s">
        <v>161</v>
      </c>
      <c r="JH42" s="77">
        <f>(ATAN(JH41/(0.75*PI()*JG38*2*39.37))*180/PI())-$D$29</f>
        <v>5.8239952279931515</v>
      </c>
      <c r="JU42" s="48"/>
      <c r="JV42" s="35" t="s">
        <v>161</v>
      </c>
      <c r="JW42" s="5">
        <f>(ATAN(JW41/(0.75*PI()*JV38*2*39.37))*180/PI())-$D$29</f>
        <v>8.4681815747766027</v>
      </c>
      <c r="KJ42" s="48"/>
      <c r="KL42" s="76" t="s">
        <v>161</v>
      </c>
      <c r="KM42" s="77">
        <f>(ATAN(KM41/(0.75*PI()*KL32*2*39.37))*180/PI())-KN25</f>
        <v>-1.1000798449205007</v>
      </c>
      <c r="LA42" s="75" t="s">
        <v>169</v>
      </c>
      <c r="LB42" s="78"/>
    </row>
    <row r="43" spans="1:316" ht="43.2" x14ac:dyDescent="0.3">
      <c r="B43" s="76" t="s">
        <v>165</v>
      </c>
      <c r="C43" s="77">
        <v>256</v>
      </c>
      <c r="I43" s="2"/>
      <c r="O43" s="48"/>
      <c r="P43" s="76" t="s">
        <v>165</v>
      </c>
      <c r="Q43" s="77">
        <v>230</v>
      </c>
      <c r="AE43" s="48"/>
      <c r="AH43" s="76" t="s">
        <v>165</v>
      </c>
      <c r="AI43" s="81">
        <v>270</v>
      </c>
      <c r="AX43" s="48"/>
      <c r="BA43" s="76" t="s">
        <v>165</v>
      </c>
      <c r="BB43" s="81">
        <v>284</v>
      </c>
      <c r="BO43" s="48"/>
      <c r="BR43" s="76" t="s">
        <v>165</v>
      </c>
      <c r="BS43" s="81">
        <v>300.8</v>
      </c>
      <c r="CI43" s="48"/>
      <c r="CJ43" s="76" t="s">
        <v>165</v>
      </c>
      <c r="CK43" s="77">
        <v>312</v>
      </c>
      <c r="CZ43" s="48"/>
      <c r="DA43" s="76" t="s">
        <v>165</v>
      </c>
      <c r="DB43" s="77">
        <v>328</v>
      </c>
      <c r="DM43" s="76" t="s">
        <v>165</v>
      </c>
      <c r="DN43" s="77">
        <v>341.2</v>
      </c>
      <c r="EB43" s="70" t="s">
        <v>165</v>
      </c>
      <c r="EC43" s="80">
        <v>356</v>
      </c>
      <c r="EQ43" s="70" t="s">
        <v>165</v>
      </c>
      <c r="ER43" s="80"/>
      <c r="FB43" s="76" t="s">
        <v>165</v>
      </c>
      <c r="FC43" s="77">
        <v>370</v>
      </c>
      <c r="FR43" s="89" t="s">
        <v>206</v>
      </c>
      <c r="FS43" s="77">
        <v>7.02</v>
      </c>
      <c r="GC43" s="76" t="s">
        <v>173</v>
      </c>
      <c r="GD43" s="77">
        <v>18.96</v>
      </c>
      <c r="GP43" s="48"/>
      <c r="GQ43" s="76" t="s">
        <v>173</v>
      </c>
      <c r="GR43" s="77">
        <v>32.76</v>
      </c>
      <c r="HC43" s="48"/>
      <c r="HE43" s="89" t="s">
        <v>173</v>
      </c>
      <c r="HF43" s="77">
        <v>46.7</v>
      </c>
      <c r="HQ43" s="48"/>
      <c r="HR43" s="89" t="s">
        <v>173</v>
      </c>
      <c r="HS43" s="77">
        <v>60.8</v>
      </c>
      <c r="IF43" s="48"/>
      <c r="IG43" s="89" t="s">
        <v>173</v>
      </c>
      <c r="IH43" s="77">
        <v>75.02</v>
      </c>
      <c r="IS43" s="48"/>
      <c r="IT43" s="89" t="s">
        <v>173</v>
      </c>
      <c r="IU43" s="77">
        <v>89.93</v>
      </c>
      <c r="JG43" s="89" t="s">
        <v>173</v>
      </c>
      <c r="JH43" s="77">
        <v>118.3</v>
      </c>
      <c r="JU43" s="48"/>
      <c r="JV43" s="52" t="s">
        <v>173</v>
      </c>
      <c r="JW43" s="5">
        <f>893.6/9.80665</f>
        <v>91.121840791707669</v>
      </c>
      <c r="KJ43" s="48"/>
      <c r="KL43" s="76" t="s">
        <v>165</v>
      </c>
      <c r="KM43" s="77"/>
    </row>
    <row r="44" spans="1:316" ht="43.2" customHeight="1" thickBot="1" x14ac:dyDescent="0.35">
      <c r="B44" s="75" t="s">
        <v>169</v>
      </c>
      <c r="C44" s="78">
        <v>96.9</v>
      </c>
      <c r="O44" s="48"/>
      <c r="P44" s="75" t="s">
        <v>169</v>
      </c>
      <c r="Q44" s="78">
        <v>87.53</v>
      </c>
      <c r="AE44" s="48"/>
      <c r="AH44" s="75" t="s">
        <v>168</v>
      </c>
      <c r="AI44" s="82">
        <v>101</v>
      </c>
      <c r="AX44" s="48"/>
      <c r="BA44" s="75" t="s">
        <v>169</v>
      </c>
      <c r="BB44" s="82">
        <v>107</v>
      </c>
      <c r="BO44" s="48"/>
      <c r="BR44" s="75" t="s">
        <v>169</v>
      </c>
      <c r="BS44" s="82">
        <v>113</v>
      </c>
      <c r="CI44" s="48"/>
      <c r="CJ44" s="75" t="s">
        <v>169</v>
      </c>
      <c r="CK44" s="97">
        <v>118.8</v>
      </c>
      <c r="CL44" s="249"/>
      <c r="CM44" s="249"/>
      <c r="CN44" s="249"/>
      <c r="CO44" s="249"/>
      <c r="CZ44" s="48"/>
      <c r="DA44" s="75" t="s">
        <v>168</v>
      </c>
      <c r="DB44" s="96">
        <v>124.2</v>
      </c>
      <c r="DM44" s="75" t="s">
        <v>169</v>
      </c>
      <c r="DN44" s="87">
        <v>130</v>
      </c>
      <c r="EB44" s="70" t="s">
        <v>169</v>
      </c>
      <c r="EC44" s="83">
        <v>136</v>
      </c>
      <c r="EQ44" s="70" t="s">
        <v>169</v>
      </c>
      <c r="ER44" s="80"/>
      <c r="FB44" s="76" t="s">
        <v>168</v>
      </c>
      <c r="FC44" s="88">
        <v>143</v>
      </c>
      <c r="FR44" s="89" t="s">
        <v>207</v>
      </c>
      <c r="FS44" s="77">
        <v>43.8</v>
      </c>
      <c r="GC44" s="76" t="s">
        <v>179</v>
      </c>
      <c r="GD44" s="77">
        <v>48.69</v>
      </c>
      <c r="GP44" s="48"/>
      <c r="GQ44" s="76" t="s">
        <v>179</v>
      </c>
      <c r="GR44" s="77">
        <v>59.61</v>
      </c>
      <c r="HC44" s="48"/>
      <c r="HE44" s="89" t="s">
        <v>179</v>
      </c>
      <c r="HF44" s="77">
        <v>61.21</v>
      </c>
      <c r="HQ44" s="48"/>
      <c r="HR44" s="89" t="s">
        <v>179</v>
      </c>
      <c r="HS44" s="77">
        <v>67.88</v>
      </c>
      <c r="IF44" s="48"/>
      <c r="IG44" s="89" t="s">
        <v>179</v>
      </c>
      <c r="IH44" s="77">
        <v>74.819999999999993</v>
      </c>
      <c r="IS44" s="48"/>
      <c r="IT44" s="89" t="s">
        <v>179</v>
      </c>
      <c r="IU44" s="77">
        <v>82</v>
      </c>
      <c r="IY44" s="2"/>
      <c r="JG44" s="89" t="s">
        <v>179</v>
      </c>
      <c r="JH44" s="77">
        <v>97.2</v>
      </c>
      <c r="JU44" s="48"/>
      <c r="JV44" s="52" t="s">
        <v>179</v>
      </c>
      <c r="JW44" s="5">
        <v>66.53</v>
      </c>
      <c r="KA44" s="2"/>
      <c r="KJ44" s="48"/>
      <c r="KL44" s="75" t="s">
        <v>169</v>
      </c>
      <c r="KM44" s="78"/>
    </row>
    <row r="45" spans="1:316" thickBot="1" x14ac:dyDescent="0.35">
      <c r="O45" s="48"/>
      <c r="AE45" s="48"/>
      <c r="AX45" s="48"/>
      <c r="BO45" s="48"/>
      <c r="CI45" s="48"/>
      <c r="CL45" s="249"/>
      <c r="CM45" s="249"/>
      <c r="CN45" s="249"/>
      <c r="CO45" s="249"/>
      <c r="CZ45" s="48"/>
      <c r="FB45" s="75" t="s">
        <v>180</v>
      </c>
      <c r="FC45" s="84">
        <f>(3000/1048)*FC41*1.6</f>
        <v>151.14503816793894</v>
      </c>
      <c r="FR45" s="75" t="s">
        <v>180</v>
      </c>
      <c r="FS45" s="84">
        <f>(3000/1048)*FS41*1.6</f>
        <v>155.72519083969468</v>
      </c>
      <c r="GC45" s="75" t="s">
        <v>180</v>
      </c>
      <c r="GD45" s="78">
        <f>(3000/1048)*GD41*1.6</f>
        <v>160.30534351145039</v>
      </c>
      <c r="GP45" s="48"/>
      <c r="GQ45" s="75" t="s">
        <v>180</v>
      </c>
      <c r="GR45" s="91">
        <f>(3000/1048)*GR41*1.6</f>
        <v>164.8854961832061</v>
      </c>
      <c r="HC45" s="48"/>
      <c r="HE45" s="75" t="s">
        <v>180</v>
      </c>
      <c r="HF45" s="78">
        <f>(3000/1048)*HF41*1.6</f>
        <v>169.46564885496184</v>
      </c>
      <c r="HQ45" s="48"/>
      <c r="HR45" s="75" t="s">
        <v>180</v>
      </c>
      <c r="HS45" s="78">
        <f>(3000/1048)*HS41*1.6</f>
        <v>174.04580152671758</v>
      </c>
      <c r="IF45" s="48"/>
      <c r="IG45" s="75" t="s">
        <v>180</v>
      </c>
      <c r="IH45" s="78">
        <f>(3000/1048)*IH41*1.6</f>
        <v>178.62595419847329</v>
      </c>
      <c r="IS45" s="48"/>
      <c r="IT45" s="75" t="s">
        <v>180</v>
      </c>
      <c r="IU45" s="78">
        <f>(3000/1048)*IU41*1.6</f>
        <v>183.20610687022901</v>
      </c>
      <c r="JG45" s="75" t="s">
        <v>180</v>
      </c>
      <c r="JH45" s="78">
        <f>(3000/1048)*JH41*1.6</f>
        <v>192.36641221374046</v>
      </c>
      <c r="JU45" s="48"/>
      <c r="JV45" s="35" t="s">
        <v>180</v>
      </c>
      <c r="JW45" s="5">
        <f>(3000/1048)*JW41*1.6</f>
        <v>229.00763358778627</v>
      </c>
      <c r="KJ45" s="48"/>
    </row>
    <row r="46" spans="1:316" ht="14.4" x14ac:dyDescent="0.3">
      <c r="O46" s="48"/>
      <c r="AE46" s="69"/>
      <c r="AX46" s="48"/>
      <c r="BO46" s="48"/>
      <c r="CI46" s="48"/>
      <c r="CL46" s="249"/>
      <c r="CM46" s="249"/>
      <c r="CN46" s="249"/>
      <c r="CO46" s="249"/>
      <c r="CZ46" s="48"/>
      <c r="GB46" s="68"/>
      <c r="GC46" s="55"/>
      <c r="GD46" s="56"/>
      <c r="GE46" s="56"/>
      <c r="GF46" s="56"/>
      <c r="GG46" s="56"/>
      <c r="GH46" s="56"/>
      <c r="GI46" s="56"/>
      <c r="GJ46" s="56"/>
      <c r="GK46" s="56"/>
      <c r="GL46" s="56"/>
      <c r="GM46" s="56"/>
      <c r="GN46" s="56"/>
      <c r="GO46" s="56"/>
      <c r="GP46" s="55"/>
      <c r="GQ46" s="56"/>
      <c r="GR46" s="56"/>
      <c r="GS46" s="56"/>
      <c r="GT46" s="56"/>
      <c r="GU46" s="56"/>
      <c r="GV46" s="56"/>
      <c r="GW46" s="56"/>
      <c r="GX46" s="56"/>
      <c r="GY46" s="56"/>
      <c r="GZ46" s="56"/>
      <c r="HA46" s="56"/>
      <c r="HB46" s="56"/>
      <c r="HC46" s="55"/>
      <c r="HD46" s="56"/>
      <c r="HE46" s="56"/>
      <c r="HF46" s="56"/>
      <c r="HG46" s="56"/>
      <c r="HH46" s="56"/>
      <c r="HI46" s="56"/>
      <c r="HJ46" s="56"/>
      <c r="HK46" s="56"/>
      <c r="HL46" s="56"/>
      <c r="HM46" s="56"/>
      <c r="HN46" s="56"/>
      <c r="HO46" s="56"/>
      <c r="HP46" s="56"/>
      <c r="HQ46" s="55"/>
      <c r="HR46" s="56"/>
      <c r="HS46" s="56"/>
      <c r="HT46" s="56"/>
      <c r="HU46" s="56"/>
      <c r="HV46" s="56"/>
      <c r="HW46" s="56"/>
      <c r="HX46" s="56"/>
      <c r="HY46" s="56"/>
      <c r="HZ46" s="56"/>
      <c r="IA46" s="56"/>
      <c r="IB46" s="56"/>
      <c r="IC46" s="56"/>
      <c r="ID46" s="56"/>
      <c r="IE46" s="56"/>
      <c r="IF46" s="55"/>
      <c r="IG46" s="56"/>
      <c r="IH46" s="56"/>
      <c r="II46" s="56"/>
      <c r="IJ46" s="56"/>
      <c r="IK46" s="56"/>
      <c r="IL46" s="56"/>
      <c r="IM46" s="56"/>
      <c r="IN46" s="56"/>
      <c r="IO46" s="56"/>
      <c r="IP46" s="56"/>
      <c r="IQ46" s="56"/>
      <c r="IR46" s="56"/>
      <c r="IS46" s="55"/>
      <c r="IT46" s="56"/>
      <c r="IU46" s="56"/>
      <c r="IV46" s="56"/>
      <c r="IW46" s="56"/>
      <c r="IX46" s="56"/>
      <c r="IY46" s="56"/>
      <c r="IZ46" s="56"/>
      <c r="JA46" s="56"/>
      <c r="JB46" s="56"/>
      <c r="JC46" s="56"/>
      <c r="JD46" s="56"/>
      <c r="JE46" s="56"/>
      <c r="JF46" s="55"/>
      <c r="JG46" s="56"/>
      <c r="JH46" s="56"/>
      <c r="JI46" s="56"/>
      <c r="JJ46" s="56"/>
      <c r="JK46" s="56"/>
      <c r="JL46" s="56"/>
      <c r="JM46" s="56"/>
      <c r="JN46" s="56"/>
      <c r="JO46" s="56"/>
      <c r="JP46" s="56"/>
      <c r="JQ46" s="56"/>
      <c r="JR46" s="56"/>
      <c r="JS46" s="56"/>
      <c r="JU46" s="55"/>
      <c r="JV46" s="56"/>
      <c r="JW46" s="56"/>
      <c r="JX46" s="56"/>
      <c r="JY46" s="56"/>
      <c r="JZ46" s="56"/>
      <c r="KA46" s="56"/>
      <c r="KJ46" s="48"/>
    </row>
    <row r="47" spans="1:316" ht="14.4" x14ac:dyDescent="0.3">
      <c r="A47" s="95"/>
      <c r="B47" s="95"/>
      <c r="C47" s="60"/>
      <c r="D47" s="60"/>
      <c r="E47" s="60"/>
      <c r="F47" s="60"/>
      <c r="G47" s="60"/>
      <c r="H47" s="60"/>
      <c r="I47" s="60"/>
      <c r="J47" s="60"/>
      <c r="K47" s="60"/>
      <c r="L47" s="60"/>
      <c r="M47" s="60"/>
      <c r="N47" s="60"/>
      <c r="O47" s="58"/>
      <c r="P47" s="59"/>
      <c r="Q47" s="60"/>
      <c r="R47" s="60"/>
      <c r="S47" s="60"/>
      <c r="T47" s="60"/>
      <c r="U47" s="60"/>
      <c r="V47" s="60"/>
      <c r="W47" s="60"/>
      <c r="X47" s="60"/>
      <c r="Y47" s="60"/>
      <c r="Z47" s="60"/>
      <c r="AA47" s="60"/>
      <c r="AB47" s="60"/>
      <c r="AC47" s="60"/>
      <c r="AD47" s="60"/>
      <c r="AE47" s="58"/>
      <c r="AF47" s="60"/>
      <c r="AG47" s="60"/>
      <c r="AH47" s="60"/>
      <c r="AI47" s="95"/>
      <c r="AJ47" s="95"/>
      <c r="AK47" s="95"/>
      <c r="AL47" s="95"/>
      <c r="AM47" s="95"/>
      <c r="AN47" s="95"/>
      <c r="AO47" s="95"/>
      <c r="AP47" s="95"/>
      <c r="AQ47" s="95"/>
      <c r="AR47" s="95"/>
      <c r="AS47" s="95"/>
      <c r="AT47" s="95"/>
      <c r="AU47" s="95"/>
      <c r="AV47" s="95"/>
      <c r="BO47" s="48"/>
      <c r="CI47" s="48"/>
      <c r="CZ47" s="48"/>
      <c r="GO47" s="61"/>
      <c r="HC47" s="48"/>
      <c r="HQ47" s="48"/>
      <c r="IF47" s="48"/>
      <c r="IG47" s="5"/>
      <c r="IS47" s="48"/>
      <c r="JU47" s="51"/>
      <c r="KJ47" s="48"/>
    </row>
    <row r="48" spans="1:316" ht="18" x14ac:dyDescent="0.35">
      <c r="O48" s="48"/>
      <c r="AE48" s="48"/>
      <c r="BO48" s="48"/>
      <c r="CI48" s="48"/>
      <c r="CZ48" s="48"/>
      <c r="GO48" s="61"/>
      <c r="HC48" s="48"/>
      <c r="HQ48" s="48"/>
      <c r="HR48" s="54" t="s">
        <v>182</v>
      </c>
      <c r="IA48" s="54" t="s">
        <v>182</v>
      </c>
      <c r="IF48" s="48"/>
      <c r="IS48" s="48"/>
      <c r="JU48" s="51"/>
      <c r="KJ48" s="48"/>
    </row>
    <row r="49" spans="2:296" ht="18" x14ac:dyDescent="0.35">
      <c r="O49" s="48"/>
      <c r="AE49" s="48"/>
      <c r="BO49" s="48"/>
      <c r="CI49" s="48"/>
      <c r="CZ49" s="48"/>
      <c r="GO49" s="61"/>
      <c r="GQ49" s="54" t="s">
        <v>182</v>
      </c>
      <c r="GU49" s="54" t="s">
        <v>182</v>
      </c>
      <c r="HC49" s="48"/>
      <c r="HD49" s="54" t="s">
        <v>182</v>
      </c>
      <c r="HQ49" s="48"/>
      <c r="IF49" s="48"/>
      <c r="IR49" s="2"/>
      <c r="IS49" s="48"/>
      <c r="JU49" s="51"/>
      <c r="KJ49" s="48"/>
    </row>
    <row r="50" spans="2:296" ht="14.4" x14ac:dyDescent="0.3">
      <c r="O50" s="48"/>
      <c r="AE50" s="48"/>
      <c r="BO50" s="48"/>
      <c r="CI50" s="48"/>
      <c r="CZ50" s="48"/>
      <c r="GO50" s="61"/>
      <c r="HC50" s="48"/>
      <c r="HQ50" s="48"/>
      <c r="IF50" s="48"/>
      <c r="IS50" s="48"/>
      <c r="JU50" s="51"/>
      <c r="KJ50" s="48"/>
    </row>
    <row r="51" spans="2:296" ht="14.4" x14ac:dyDescent="0.3">
      <c r="O51" s="48"/>
      <c r="AE51" s="48"/>
      <c r="BO51" s="48"/>
      <c r="CI51" s="48"/>
      <c r="CZ51" s="48"/>
      <c r="GO51" s="61"/>
      <c r="HC51" s="48"/>
      <c r="HQ51" s="48"/>
      <c r="IF51" s="48"/>
      <c r="IS51" s="48"/>
      <c r="JU51" s="64"/>
      <c r="KJ51" s="48"/>
    </row>
    <row r="52" spans="2:296" ht="14.4" x14ac:dyDescent="0.3">
      <c r="O52" s="48"/>
      <c r="AE52" s="48"/>
      <c r="BO52" s="48"/>
      <c r="CI52" s="48"/>
      <c r="CZ52" s="48"/>
      <c r="GO52" s="61"/>
      <c r="HC52" s="48"/>
      <c r="HQ52" s="48"/>
      <c r="IF52" s="48"/>
      <c r="IS52" s="51"/>
      <c r="JU52" s="51"/>
      <c r="KJ52" s="48"/>
    </row>
    <row r="53" spans="2:296" ht="14.4" x14ac:dyDescent="0.3">
      <c r="O53" s="48"/>
      <c r="AE53" s="48"/>
      <c r="BO53" s="48"/>
      <c r="CI53" s="48"/>
      <c r="CZ53" s="48"/>
      <c r="GO53" s="61"/>
      <c r="HC53" s="48"/>
      <c r="HQ53" s="48"/>
      <c r="IF53" s="48"/>
      <c r="IS53" s="51"/>
      <c r="JU53" s="51"/>
      <c r="KJ53" s="48"/>
    </row>
    <row r="54" spans="2:296" ht="14.4" x14ac:dyDescent="0.3">
      <c r="O54" s="48"/>
      <c r="AE54" s="48"/>
      <c r="BO54" s="48"/>
      <c r="CI54" s="48"/>
      <c r="CZ54" s="48"/>
      <c r="GO54" s="61"/>
      <c r="HC54" s="48"/>
      <c r="HQ54" s="51"/>
      <c r="IF54" s="48"/>
      <c r="IS54" s="51"/>
      <c r="KJ54" s="48"/>
    </row>
    <row r="55" spans="2:296" ht="14.4" x14ac:dyDescent="0.3">
      <c r="O55" s="48"/>
      <c r="AE55" s="48"/>
      <c r="BO55" s="48"/>
      <c r="CI55" s="48"/>
      <c r="CZ55" s="48"/>
      <c r="GO55" s="61"/>
      <c r="HC55" s="48"/>
      <c r="HQ55" s="51"/>
      <c r="IF55" s="48"/>
      <c r="IS55" s="51"/>
      <c r="JU55" s="51"/>
      <c r="KJ55" s="48"/>
    </row>
    <row r="56" spans="2:296" ht="14.4" x14ac:dyDescent="0.3">
      <c r="O56" s="51"/>
      <c r="AE56" s="48"/>
      <c r="BO56" s="48"/>
      <c r="CI56" s="48"/>
      <c r="CZ56" s="48"/>
      <c r="GO56" s="61"/>
      <c r="HC56" s="51"/>
      <c r="HQ56" s="51"/>
      <c r="IF56" s="51"/>
      <c r="IS56" s="51"/>
      <c r="JU56" s="51" t="s">
        <v>208</v>
      </c>
      <c r="KJ56" s="48"/>
    </row>
    <row r="57" spans="2:296" ht="14.4" x14ac:dyDescent="0.3">
      <c r="O57" s="51"/>
      <c r="AE57" s="48"/>
      <c r="BO57" s="48"/>
      <c r="CI57" s="48"/>
      <c r="CZ57" s="48"/>
      <c r="GO57" s="61"/>
      <c r="HC57" s="51"/>
      <c r="HQ57" s="51"/>
      <c r="IF57" s="51"/>
      <c r="IS57" s="51"/>
      <c r="JU57" s="51"/>
      <c r="KJ57" s="48"/>
    </row>
    <row r="58" spans="2:296" ht="14.4" x14ac:dyDescent="0.3">
      <c r="O58" s="51"/>
      <c r="AE58" s="48"/>
      <c r="BO58" s="48"/>
      <c r="CI58" s="48"/>
      <c r="CZ58" s="48"/>
      <c r="GO58" s="61"/>
      <c r="HC58" s="51"/>
      <c r="HQ58" s="51"/>
      <c r="IF58" s="51"/>
      <c r="IS58" s="51"/>
      <c r="JU58" s="51"/>
      <c r="KJ58" s="48"/>
    </row>
    <row r="59" spans="2:296" ht="14.4" x14ac:dyDescent="0.3">
      <c r="O59" s="51"/>
      <c r="AE59" s="48"/>
      <c r="BO59" s="48"/>
      <c r="CI59" s="48"/>
      <c r="CZ59" s="48"/>
      <c r="GO59" s="61"/>
      <c r="HC59" s="51"/>
      <c r="HD59" s="2"/>
      <c r="HQ59" s="51"/>
      <c r="IF59" s="51"/>
      <c r="IS59" s="51"/>
      <c r="JU59" s="51"/>
      <c r="KJ59" s="48"/>
    </row>
    <row r="60" spans="2:296" ht="14.4" x14ac:dyDescent="0.3">
      <c r="O60" s="51"/>
      <c r="AE60" s="48"/>
      <c r="BO60" s="48"/>
      <c r="CI60" s="48"/>
      <c r="CZ60" s="48"/>
      <c r="GO60" s="61"/>
      <c r="HC60" s="51"/>
      <c r="HQ60" s="51"/>
      <c r="IF60" s="51"/>
      <c r="IS60" s="51"/>
      <c r="JU60" s="51"/>
      <c r="JZ60" s="2"/>
      <c r="KJ60" s="48"/>
    </row>
    <row r="61" spans="2:296" ht="14.4" x14ac:dyDescent="0.3">
      <c r="O61" s="51"/>
      <c r="AE61" s="48"/>
      <c r="BO61" s="48"/>
      <c r="CI61" s="48"/>
      <c r="CZ61" s="48"/>
      <c r="GO61" s="61"/>
      <c r="HC61" s="51"/>
      <c r="HQ61" s="51"/>
      <c r="IF61" s="51"/>
      <c r="IS61" s="51"/>
      <c r="JU61" s="51"/>
      <c r="KG61" s="2"/>
      <c r="KJ61" s="48"/>
    </row>
    <row r="62" spans="2:296" ht="14.4" x14ac:dyDescent="0.3">
      <c r="O62" s="51"/>
      <c r="AE62" s="48"/>
      <c r="BO62" s="48"/>
      <c r="CI62" s="48"/>
      <c r="CZ62" s="48"/>
      <c r="GO62" s="61"/>
      <c r="HC62" s="51"/>
      <c r="HQ62" s="51"/>
      <c r="IF62" s="51"/>
      <c r="IS62" s="51"/>
      <c r="JU62" s="51"/>
      <c r="KJ62" s="48"/>
    </row>
    <row r="63" spans="2:296" ht="14.4" x14ac:dyDescent="0.3">
      <c r="B63" s="2"/>
      <c r="O63" s="51"/>
      <c r="U63" s="2"/>
      <c r="AE63" s="48"/>
      <c r="BO63" s="48"/>
      <c r="CI63" s="48"/>
      <c r="CZ63" s="48"/>
      <c r="GO63" s="61"/>
      <c r="HC63" s="51"/>
      <c r="HQ63" s="51"/>
      <c r="IF63" s="51"/>
      <c r="IS63" s="51"/>
      <c r="JU63" s="51"/>
      <c r="KJ63" s="48"/>
    </row>
    <row r="64" spans="2:296" ht="14.4" x14ac:dyDescent="0.3">
      <c r="O64" s="51"/>
      <c r="AE64" s="48"/>
      <c r="BO64" s="48"/>
      <c r="CI64" s="48"/>
      <c r="CZ64" s="48"/>
      <c r="GO64" s="61"/>
      <c r="HC64" s="51"/>
      <c r="HQ64" s="51"/>
      <c r="IF64" s="51"/>
      <c r="IS64" s="51"/>
      <c r="JU64" s="51"/>
      <c r="KJ64" s="48"/>
    </row>
    <row r="65" spans="15:297" ht="14.4" x14ac:dyDescent="0.3">
      <c r="O65" s="51"/>
      <c r="AE65" s="48"/>
      <c r="BO65" s="48"/>
      <c r="CI65" s="48"/>
      <c r="CZ65" s="48"/>
      <c r="GB65" s="2"/>
      <c r="GO65" s="61"/>
      <c r="HC65" s="51"/>
      <c r="HQ65" s="51"/>
      <c r="IF65" s="51"/>
      <c r="IS65" s="51"/>
      <c r="JU65" s="51"/>
      <c r="KJ65" s="48"/>
    </row>
    <row r="66" spans="15:297" ht="14.4" x14ac:dyDescent="0.3">
      <c r="O66" s="51"/>
      <c r="AE66" s="48"/>
      <c r="BO66" s="48"/>
      <c r="CI66" s="48"/>
      <c r="CZ66" s="48"/>
      <c r="GO66" s="61"/>
      <c r="HC66" s="51"/>
      <c r="HQ66" s="51"/>
      <c r="HX66" s="2"/>
      <c r="HY66" s="2"/>
      <c r="HZ66" s="2"/>
      <c r="IF66" s="51"/>
      <c r="IS66" s="51"/>
      <c r="JU66" s="51"/>
      <c r="JX66" s="2"/>
      <c r="JZ66" s="2"/>
      <c r="KJ66" s="48"/>
    </row>
    <row r="67" spans="15:297" ht="14.4" x14ac:dyDescent="0.3">
      <c r="O67" s="51"/>
      <c r="U67" s="2"/>
      <c r="AE67" s="48"/>
      <c r="BO67" s="48"/>
      <c r="CI67" s="48"/>
      <c r="CZ67" s="48"/>
      <c r="GO67" s="61"/>
      <c r="HC67" s="51"/>
      <c r="HJ67" s="2"/>
      <c r="HQ67" s="51"/>
      <c r="IF67" s="51"/>
      <c r="IS67" s="51"/>
      <c r="JU67" s="51"/>
      <c r="KJ67" s="48"/>
    </row>
    <row r="68" spans="15:297" ht="14.4" x14ac:dyDescent="0.3">
      <c r="O68" s="51"/>
      <c r="AE68" s="48"/>
      <c r="BO68" s="48"/>
      <c r="CI68" s="48"/>
      <c r="CZ68" s="48"/>
      <c r="GO68" s="61"/>
      <c r="HB68" s="61"/>
      <c r="HP68" s="61"/>
      <c r="IF68" s="51"/>
      <c r="IR68" s="61"/>
      <c r="JU68" s="51"/>
      <c r="KJ68" s="48"/>
    </row>
    <row r="69" spans="15:297" ht="14.4" x14ac:dyDescent="0.3">
      <c r="O69" s="51"/>
      <c r="AE69" s="48"/>
      <c r="BO69" s="48"/>
      <c r="CI69" s="48"/>
      <c r="CZ69" s="48"/>
      <c r="GO69" s="61"/>
      <c r="HB69" s="61"/>
      <c r="HP69" s="61"/>
      <c r="IF69" s="51"/>
      <c r="IR69" s="61"/>
      <c r="JU69" s="51"/>
      <c r="KJ69" s="48"/>
    </row>
    <row r="70" spans="15:297" ht="14.4" x14ac:dyDescent="0.3">
      <c r="O70" s="51"/>
      <c r="AE70" s="48"/>
      <c r="BO70" s="48"/>
      <c r="CI70" s="48"/>
      <c r="CZ70" s="48"/>
      <c r="GO70" s="61"/>
      <c r="HB70" s="61"/>
      <c r="HP70" s="61"/>
      <c r="IF70" s="51"/>
      <c r="IR70" s="61"/>
      <c r="JU70" s="51"/>
      <c r="KJ70" s="48"/>
    </row>
    <row r="71" spans="15:297" ht="14.4" x14ac:dyDescent="0.3">
      <c r="O71" s="51"/>
      <c r="AE71" s="48"/>
      <c r="BO71" s="48"/>
      <c r="CI71" s="48"/>
      <c r="CZ71" s="48"/>
      <c r="GN71" s="2"/>
      <c r="GO71" s="61"/>
      <c r="GQ71" s="2"/>
      <c r="HB71" s="61"/>
      <c r="HP71" s="61"/>
      <c r="IF71" s="51"/>
      <c r="IR71" s="61"/>
      <c r="JU71" s="51"/>
      <c r="KJ71" s="48"/>
    </row>
    <row r="72" spans="15:297" ht="14.4" x14ac:dyDescent="0.3">
      <c r="O72" s="51"/>
      <c r="AE72" s="48"/>
      <c r="BO72" s="48"/>
      <c r="CI72" s="48"/>
      <c r="CZ72" s="48"/>
      <c r="GO72" s="61"/>
      <c r="HB72" s="61"/>
      <c r="HP72" s="61"/>
      <c r="IF72" s="51"/>
      <c r="IR72" s="61"/>
      <c r="JU72" s="65" t="s">
        <v>209</v>
      </c>
      <c r="KJ72" s="48"/>
    </row>
    <row r="73" spans="15:297" ht="14.4" x14ac:dyDescent="0.3">
      <c r="O73" s="51"/>
      <c r="AE73" s="48"/>
      <c r="BO73" s="48"/>
      <c r="CI73" s="48"/>
      <c r="CZ73" s="48"/>
      <c r="GO73" s="61"/>
      <c r="HB73" s="61"/>
      <c r="HP73" s="61"/>
      <c r="IF73" s="51"/>
      <c r="IR73" s="61"/>
      <c r="JU73" s="51"/>
      <c r="KJ73" s="48"/>
      <c r="KK73" s="2"/>
    </row>
    <row r="74" spans="15:297" ht="14.4" x14ac:dyDescent="0.3">
      <c r="O74" s="51"/>
      <c r="AE74" s="48"/>
      <c r="BO74" s="48"/>
      <c r="CI74" s="48"/>
      <c r="CZ74" s="48"/>
      <c r="GO74" s="61"/>
      <c r="HB74" s="61"/>
      <c r="HP74" s="61"/>
      <c r="IF74" s="51"/>
      <c r="IR74" s="61"/>
      <c r="JU74" s="51"/>
      <c r="KJ74" s="48"/>
    </row>
    <row r="75" spans="15:297" ht="14.4" x14ac:dyDescent="0.3">
      <c r="O75" s="51"/>
      <c r="AE75" s="48"/>
      <c r="BO75" s="48"/>
      <c r="CI75" s="48"/>
      <c r="CZ75" s="48"/>
      <c r="GO75" s="61"/>
      <c r="HB75" s="61"/>
      <c r="HP75" s="61"/>
      <c r="IF75" s="51"/>
      <c r="IR75" s="61"/>
      <c r="JU75" s="51"/>
      <c r="KJ75" s="48"/>
    </row>
    <row r="76" spans="15:297" ht="14.4" x14ac:dyDescent="0.3">
      <c r="O76" s="51"/>
      <c r="AE76" s="48"/>
      <c r="BO76" s="48"/>
      <c r="CI76" s="48"/>
      <c r="CZ76" s="48"/>
      <c r="GO76" s="61"/>
      <c r="HB76" s="61"/>
      <c r="HP76" s="61"/>
      <c r="IF76" s="51"/>
      <c r="IR76" s="61"/>
      <c r="JU76" s="64"/>
      <c r="KJ76" s="48"/>
    </row>
    <row r="77" spans="15:297" ht="14.4" x14ac:dyDescent="0.3">
      <c r="O77" s="51"/>
      <c r="AE77" s="48"/>
      <c r="BO77" s="48"/>
      <c r="CI77" s="48"/>
      <c r="CZ77" s="48"/>
      <c r="GO77" s="61"/>
      <c r="HB77" s="61"/>
      <c r="HP77" s="61"/>
      <c r="IF77" s="51"/>
      <c r="IR77" s="61"/>
      <c r="JU77" s="51"/>
      <c r="KJ77" s="48"/>
    </row>
    <row r="78" spans="15:297" ht="14.4" x14ac:dyDescent="0.3">
      <c r="O78" s="51"/>
      <c r="AE78" s="48"/>
      <c r="BO78" s="48"/>
      <c r="CI78" s="48"/>
      <c r="CZ78" s="48"/>
      <c r="GO78" s="61"/>
      <c r="HB78" s="61"/>
      <c r="HP78" s="61"/>
      <c r="IF78" s="51"/>
      <c r="IR78" s="61"/>
      <c r="JU78" s="51"/>
      <c r="KJ78" s="48"/>
    </row>
    <row r="79" spans="15:297" ht="14.4" x14ac:dyDescent="0.3">
      <c r="O79" s="51"/>
      <c r="AE79" s="48"/>
      <c r="BO79" s="48"/>
      <c r="CZ79" s="48"/>
      <c r="GO79" s="61"/>
      <c r="HB79" s="61"/>
      <c r="HP79" s="61"/>
      <c r="IF79" s="51"/>
      <c r="IR79" s="61"/>
      <c r="JU79" s="51"/>
      <c r="KJ79" s="48"/>
    </row>
    <row r="80" spans="15:297" ht="14.4" x14ac:dyDescent="0.3">
      <c r="O80" s="51"/>
      <c r="AE80" s="48"/>
      <c r="BO80" s="48"/>
      <c r="CZ80" s="48"/>
      <c r="GO80" s="61"/>
      <c r="HB80" s="61"/>
      <c r="HP80" s="61"/>
      <c r="IF80" s="51"/>
      <c r="IR80" s="61"/>
      <c r="JU80" s="51"/>
      <c r="KJ80" s="48"/>
    </row>
    <row r="81" spans="14:296" ht="14.4" x14ac:dyDescent="0.3">
      <c r="O81" s="51"/>
      <c r="AE81" s="48"/>
      <c r="BO81" s="48"/>
      <c r="CZ81" s="48"/>
      <c r="GO81" s="61"/>
      <c r="HB81" s="61"/>
      <c r="HP81" s="61"/>
      <c r="IF81" s="51"/>
      <c r="IR81" s="61"/>
      <c r="JU81" s="51"/>
      <c r="KJ81" s="48"/>
    </row>
    <row r="82" spans="14:296" ht="14.4" x14ac:dyDescent="0.3">
      <c r="O82" s="51"/>
      <c r="AE82" s="48"/>
      <c r="BO82" s="48"/>
      <c r="CZ82" s="48"/>
      <c r="GO82" s="61"/>
      <c r="HB82" s="61"/>
      <c r="HP82" s="61"/>
      <c r="IF82" s="51"/>
      <c r="IR82" s="61"/>
      <c r="JU82" s="51"/>
      <c r="KJ82" s="48"/>
    </row>
    <row r="83" spans="14:296" ht="14.4" x14ac:dyDescent="0.3">
      <c r="O83" s="51"/>
      <c r="AE83" s="48"/>
      <c r="BO83" s="48"/>
      <c r="CZ83" s="48"/>
      <c r="GO83" s="61"/>
      <c r="HB83" s="61"/>
      <c r="HP83" s="61"/>
      <c r="IF83" s="51"/>
      <c r="IR83" s="61"/>
      <c r="JU83" s="51"/>
      <c r="KJ83" s="48"/>
    </row>
    <row r="84" spans="14:296" ht="14.4" x14ac:dyDescent="0.3">
      <c r="O84" s="51"/>
      <c r="AE84" s="48"/>
      <c r="BO84" s="48"/>
      <c r="CZ84" s="48"/>
      <c r="GO84" s="61"/>
      <c r="HB84" s="61"/>
      <c r="HP84" s="61"/>
      <c r="IF84" s="51"/>
      <c r="IR84" s="61"/>
      <c r="JU84" s="51"/>
      <c r="KJ84" s="48"/>
    </row>
    <row r="85" spans="14:296" ht="14.4" x14ac:dyDescent="0.3">
      <c r="O85" s="51"/>
      <c r="AE85" s="48"/>
      <c r="BO85" s="48"/>
      <c r="CZ85" s="48"/>
      <c r="GO85" s="61"/>
      <c r="HB85" s="61"/>
      <c r="HP85" s="61"/>
      <c r="IF85" s="51"/>
      <c r="IR85" s="61"/>
      <c r="JU85" s="51"/>
      <c r="KJ85" s="48"/>
    </row>
    <row r="86" spans="14:296" ht="14.4" x14ac:dyDescent="0.3">
      <c r="N86" s="61"/>
      <c r="AC86" s="2"/>
      <c r="AE86" s="48"/>
      <c r="BO86" s="48"/>
      <c r="CZ86" s="48"/>
      <c r="GO86" s="61"/>
      <c r="HB86" s="61"/>
      <c r="HP86" s="61"/>
      <c r="IF86" s="51"/>
      <c r="IR86" s="61"/>
      <c r="JU86" s="51"/>
      <c r="KJ86" s="48"/>
    </row>
    <row r="87" spans="14:296" ht="14.4" x14ac:dyDescent="0.3">
      <c r="N87" s="61"/>
      <c r="AE87" s="48"/>
      <c r="BO87" s="48"/>
      <c r="CZ87" s="48"/>
      <c r="GC87" s="69"/>
      <c r="GD87" s="66"/>
      <c r="GE87" s="66"/>
      <c r="GF87" s="66"/>
      <c r="GG87" s="66"/>
      <c r="GH87" s="66"/>
      <c r="GI87" s="66"/>
      <c r="GJ87" s="66"/>
      <c r="GK87" s="66"/>
      <c r="GL87" s="66"/>
      <c r="GM87" s="66"/>
      <c r="GN87" s="66"/>
      <c r="GO87" s="66"/>
      <c r="HB87" s="61"/>
      <c r="HP87" s="61"/>
      <c r="IF87" s="51"/>
      <c r="IR87" s="61"/>
      <c r="JE87" s="2"/>
      <c r="JF87" s="57"/>
      <c r="JG87" s="2"/>
      <c r="JH87" s="2"/>
      <c r="JI87" s="2"/>
      <c r="JJ87" s="2"/>
      <c r="JU87" s="51"/>
      <c r="KJ87" s="48"/>
    </row>
    <row r="88" spans="14:296" ht="14.4" x14ac:dyDescent="0.3">
      <c r="N88" s="61"/>
      <c r="AE88" s="48"/>
      <c r="BO88" s="48"/>
      <c r="CZ88" s="48"/>
      <c r="GJ88" s="2"/>
      <c r="HA88" s="2"/>
      <c r="HP88" s="61"/>
      <c r="IF88" s="51"/>
      <c r="IR88" s="61"/>
      <c r="JU88" s="51"/>
      <c r="KJ88" s="48"/>
    </row>
    <row r="89" spans="14:296" ht="14.4" x14ac:dyDescent="0.3">
      <c r="N89" s="61"/>
      <c r="AE89" s="48"/>
      <c r="BO89" s="48"/>
      <c r="CZ89" s="48"/>
      <c r="IF89" s="51"/>
      <c r="IR89" s="61"/>
      <c r="JU89" s="51"/>
      <c r="KJ89" s="48"/>
    </row>
    <row r="90" spans="14:296" ht="14.4" x14ac:dyDescent="0.3">
      <c r="N90" s="61"/>
      <c r="AE90" s="48"/>
      <c r="BO90" s="48"/>
      <c r="CZ90" s="48"/>
      <c r="GC90" s="57"/>
      <c r="IF90" s="51"/>
      <c r="IR90" s="61"/>
      <c r="JU90" s="51"/>
      <c r="KJ90" s="48"/>
    </row>
    <row r="91" spans="14:296" ht="14.4" x14ac:dyDescent="0.3">
      <c r="N91" s="61"/>
      <c r="AE91" s="48"/>
      <c r="BO91" s="48"/>
      <c r="CZ91" s="48"/>
      <c r="GC91" s="57"/>
      <c r="IF91" s="51"/>
      <c r="IR91" s="61"/>
      <c r="JU91" s="51"/>
      <c r="KJ91" s="48"/>
    </row>
    <row r="92" spans="14:296" ht="14.4" x14ac:dyDescent="0.3">
      <c r="N92" s="61"/>
      <c r="AE92" s="48"/>
      <c r="BO92" s="48"/>
      <c r="CZ92" s="48"/>
      <c r="IF92" s="51"/>
      <c r="IR92" s="61"/>
      <c r="JU92" s="51"/>
      <c r="KJ92" s="48"/>
    </row>
    <row r="93" spans="14:296" ht="14.4" x14ac:dyDescent="0.3">
      <c r="N93" s="61"/>
      <c r="AE93" s="48"/>
      <c r="BO93" s="48"/>
      <c r="CZ93" s="48"/>
      <c r="IF93" s="51"/>
      <c r="IR93" s="61"/>
      <c r="JU93" s="51"/>
      <c r="KJ93" s="48"/>
    </row>
    <row r="94" spans="14:296" ht="14.4" x14ac:dyDescent="0.3">
      <c r="N94" s="61"/>
      <c r="AE94" s="48"/>
      <c r="BO94" s="48"/>
      <c r="CZ94" s="48"/>
      <c r="IF94" s="51"/>
      <c r="IR94" s="61"/>
      <c r="JU94" s="51"/>
      <c r="KJ94" s="48"/>
    </row>
    <row r="95" spans="14:296" ht="14.4" x14ac:dyDescent="0.3">
      <c r="N95" s="61"/>
      <c r="AE95" s="48"/>
      <c r="BO95" s="48"/>
      <c r="CZ95" s="48"/>
      <c r="IF95" s="51"/>
      <c r="IR95" s="61"/>
      <c r="JU95" s="51"/>
      <c r="KJ95" s="48"/>
    </row>
    <row r="96" spans="14:296" ht="14.4" x14ac:dyDescent="0.3">
      <c r="N96" s="61"/>
      <c r="AE96" s="48"/>
      <c r="BO96" s="48"/>
      <c r="CZ96" s="48"/>
      <c r="IF96" s="51"/>
      <c r="IR96" s="61"/>
      <c r="JU96" s="51"/>
      <c r="KJ96" s="48"/>
    </row>
    <row r="97" spans="14:296" ht="14.4" x14ac:dyDescent="0.3">
      <c r="N97" s="61"/>
      <c r="AE97" s="48"/>
      <c r="BO97" s="48"/>
      <c r="CZ97" s="48"/>
      <c r="IF97" s="51"/>
      <c r="IR97" s="61"/>
      <c r="JU97" s="51"/>
      <c r="KJ97" s="48"/>
    </row>
    <row r="98" spans="14:296" ht="14.4" x14ac:dyDescent="0.3">
      <c r="N98" s="61"/>
      <c r="AE98" s="48"/>
      <c r="BO98" s="48"/>
      <c r="CZ98" s="48"/>
      <c r="IF98" s="51"/>
      <c r="IR98" s="61"/>
      <c r="JU98" s="51"/>
      <c r="KJ98" s="48"/>
    </row>
    <row r="99" spans="14:296" ht="14.4" x14ac:dyDescent="0.3">
      <c r="N99" s="61"/>
      <c r="AE99" s="57"/>
      <c r="BO99" s="48"/>
      <c r="IF99" s="51"/>
      <c r="IR99" s="61"/>
      <c r="JU99" s="51"/>
      <c r="KJ99" s="48"/>
    </row>
    <row r="100" spans="14:296" ht="14.4" x14ac:dyDescent="0.3">
      <c r="N100" s="61"/>
      <c r="AE100" s="48"/>
      <c r="BO100" s="48"/>
      <c r="IF100" s="51"/>
      <c r="IR100" s="61"/>
      <c r="JU100" s="51"/>
      <c r="KJ100" s="48"/>
    </row>
    <row r="101" spans="14:296" ht="14.4" x14ac:dyDescent="0.3">
      <c r="N101" s="61"/>
      <c r="AE101" s="48"/>
      <c r="BO101" s="48"/>
      <c r="IF101" s="51"/>
      <c r="IR101" s="61"/>
      <c r="JU101" s="51"/>
      <c r="KJ101" s="48"/>
    </row>
    <row r="102" spans="14:296" ht="14.4" x14ac:dyDescent="0.3">
      <c r="N102" s="61"/>
      <c r="AE102" s="48"/>
      <c r="BO102" s="48"/>
      <c r="IF102" s="51"/>
      <c r="IR102" s="61"/>
      <c r="JU102" s="51"/>
      <c r="KJ102" s="48"/>
    </row>
    <row r="103" spans="14:296" ht="14.4" x14ac:dyDescent="0.3">
      <c r="N103" s="61"/>
      <c r="AE103" s="48"/>
      <c r="BO103" s="48"/>
      <c r="IF103" s="51"/>
      <c r="IR103" s="61"/>
      <c r="JU103" s="51"/>
      <c r="KJ103" s="48"/>
    </row>
    <row r="104" spans="14:296" ht="14.4" x14ac:dyDescent="0.3">
      <c r="N104" s="61"/>
      <c r="AE104" s="48"/>
      <c r="BO104" s="48"/>
      <c r="IF104" s="51"/>
      <c r="IR104" s="61"/>
      <c r="JU104" s="51"/>
      <c r="KJ104" s="48"/>
    </row>
    <row r="105" spans="14:296" ht="14.4" x14ac:dyDescent="0.3">
      <c r="N105" s="61"/>
      <c r="AE105" s="48"/>
      <c r="BO105" s="48"/>
      <c r="JU105" s="51"/>
      <c r="KJ105" s="48"/>
    </row>
    <row r="106" spans="14:296" ht="15" customHeight="1" x14ac:dyDescent="0.3">
      <c r="AE106" s="48"/>
      <c r="BO106" s="48"/>
      <c r="JU106" s="51"/>
      <c r="KJ106" s="48"/>
    </row>
    <row r="107" spans="14:296" ht="15" customHeight="1" x14ac:dyDescent="0.3">
      <c r="AE107" s="48"/>
      <c r="BO107" s="48"/>
      <c r="JU107" s="51"/>
      <c r="KJ107" s="48"/>
    </row>
    <row r="108" spans="14:296" ht="15" customHeight="1" x14ac:dyDescent="0.3">
      <c r="AE108" s="48"/>
      <c r="BO108" s="48"/>
      <c r="JU108" s="51"/>
      <c r="KJ108" s="48"/>
    </row>
    <row r="109" spans="14:296" ht="15" customHeight="1" x14ac:dyDescent="0.3">
      <c r="AE109" s="48"/>
      <c r="BO109" s="48"/>
      <c r="JU109" s="51"/>
      <c r="KJ109" s="48"/>
    </row>
    <row r="110" spans="14:296" ht="15" customHeight="1" x14ac:dyDescent="0.3">
      <c r="AE110" s="48"/>
      <c r="BO110" s="48"/>
      <c r="JU110" s="51"/>
      <c r="KJ110" s="48"/>
    </row>
    <row r="111" spans="14:296" ht="15" customHeight="1" x14ac:dyDescent="0.3">
      <c r="AE111" s="48"/>
      <c r="JU111" s="51"/>
      <c r="KJ111" s="48"/>
    </row>
    <row r="112" spans="14:296" ht="15" customHeight="1" x14ac:dyDescent="0.3">
      <c r="AE112" s="48"/>
      <c r="JU112" s="51"/>
      <c r="KJ112" s="48"/>
    </row>
    <row r="113" spans="31:281" ht="15" customHeight="1" x14ac:dyDescent="0.3">
      <c r="AE113" s="48"/>
      <c r="JU113" s="51"/>
    </row>
    <row r="114" spans="31:281" ht="15" customHeight="1" x14ac:dyDescent="0.3">
      <c r="AE114" s="48"/>
      <c r="JU114" s="51"/>
    </row>
    <row r="115" spans="31:281" ht="15" customHeight="1" x14ac:dyDescent="0.3">
      <c r="JU115" s="51"/>
    </row>
    <row r="116" spans="31:281" ht="15" customHeight="1" x14ac:dyDescent="0.3">
      <c r="JU116" s="51"/>
    </row>
    <row r="117" spans="31:281" ht="15" customHeight="1" x14ac:dyDescent="0.3">
      <c r="JU117" s="51"/>
    </row>
    <row r="118" spans="31:281" ht="15" customHeight="1" x14ac:dyDescent="0.3">
      <c r="JU118" s="51"/>
    </row>
  </sheetData>
  <mergeCells count="25">
    <mergeCell ref="KL6:KP6"/>
    <mergeCell ref="KT6:KX6"/>
    <mergeCell ref="LA6:LE6"/>
    <mergeCell ref="CL44:CO46"/>
    <mergeCell ref="GQ6:GU6"/>
    <mergeCell ref="HE6:HI6"/>
    <mergeCell ref="EB6:EF6"/>
    <mergeCell ref="FB6:FF6"/>
    <mergeCell ref="FR6:FV6"/>
    <mergeCell ref="DM6:DQ6"/>
    <mergeCell ref="JG6:JK6"/>
    <mergeCell ref="HR6:HV6"/>
    <mergeCell ref="IG6:IK6"/>
    <mergeCell ref="IT6:IX6"/>
    <mergeCell ref="JV6:JZ6"/>
    <mergeCell ref="EQ6:EU6"/>
    <mergeCell ref="A1:AD2"/>
    <mergeCell ref="B6:F6"/>
    <mergeCell ref="P6:T6"/>
    <mergeCell ref="GC6:GG6"/>
    <mergeCell ref="AH6:AL6"/>
    <mergeCell ref="BA6:BE6"/>
    <mergeCell ref="BR6:BV6"/>
    <mergeCell ref="CJ6:CN6"/>
    <mergeCell ref="DA6:DE6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5543F-ED33-4BA2-ABBB-406A909BC7BB}">
  <dimension ref="A1:AE99"/>
  <sheetViews>
    <sheetView zoomScale="55" zoomScaleNormal="55" workbookViewId="0">
      <selection activeCell="AI60" sqref="AI60"/>
    </sheetView>
  </sheetViews>
  <sheetFormatPr defaultRowHeight="15" customHeight="1" x14ac:dyDescent="0.3"/>
  <sheetData>
    <row r="1" spans="1:31" ht="21" x14ac:dyDescent="0.4">
      <c r="B1" s="233" t="s">
        <v>210</v>
      </c>
      <c r="C1" s="233"/>
      <c r="D1" s="233"/>
      <c r="E1" s="233"/>
      <c r="F1" s="233"/>
      <c r="I1" s="233" t="s">
        <v>211</v>
      </c>
      <c r="J1" s="233"/>
      <c r="K1" s="233"/>
      <c r="L1" s="233"/>
      <c r="M1" s="233"/>
      <c r="R1" s="61"/>
      <c r="T1" s="233" t="s">
        <v>210</v>
      </c>
      <c r="U1" s="233"/>
      <c r="V1" s="233"/>
      <c r="W1" s="233"/>
      <c r="X1" s="233"/>
      <c r="AA1" s="233" t="s">
        <v>211</v>
      </c>
      <c r="AB1" s="233"/>
      <c r="AC1" s="233"/>
      <c r="AD1" s="233"/>
      <c r="AE1" s="233"/>
    </row>
    <row r="2" spans="1:31" ht="14.4" x14ac:dyDescent="0.3">
      <c r="A2" t="s">
        <v>147</v>
      </c>
      <c r="B2" t="s">
        <v>148</v>
      </c>
      <c r="C2" t="s">
        <v>54</v>
      </c>
      <c r="D2" t="s">
        <v>149</v>
      </c>
      <c r="E2" t="s">
        <v>158</v>
      </c>
      <c r="H2" t="s">
        <v>147</v>
      </c>
      <c r="I2" t="s">
        <v>148</v>
      </c>
      <c r="J2" t="s">
        <v>54</v>
      </c>
      <c r="K2" t="s">
        <v>149</v>
      </c>
      <c r="L2" t="s">
        <v>158</v>
      </c>
      <c r="R2" s="61"/>
    </row>
    <row r="3" spans="1:31" ht="14.4" x14ac:dyDescent="0.3">
      <c r="A3">
        <v>0.10299999999999999</v>
      </c>
      <c r="B3">
        <v>0.89319999999999999</v>
      </c>
      <c r="C3">
        <v>43.062615625605211</v>
      </c>
      <c r="D3">
        <v>0.11935110081112398</v>
      </c>
      <c r="E3">
        <v>40</v>
      </c>
      <c r="H3">
        <v>0.10299999999999999</v>
      </c>
      <c r="I3">
        <v>0.32449</v>
      </c>
      <c r="J3">
        <v>43.062615625605211</v>
      </c>
      <c r="K3">
        <v>0.11935110081112398</v>
      </c>
      <c r="L3">
        <v>40</v>
      </c>
      <c r="R3" s="61"/>
      <c r="T3" t="s">
        <v>147</v>
      </c>
      <c r="U3" t="s">
        <v>148</v>
      </c>
      <c r="V3" t="s">
        <v>54</v>
      </c>
      <c r="W3" t="s">
        <v>149</v>
      </c>
      <c r="X3" t="s">
        <v>158</v>
      </c>
      <c r="AA3" t="s">
        <v>147</v>
      </c>
      <c r="AB3" t="s">
        <v>148</v>
      </c>
      <c r="AC3" t="s">
        <v>54</v>
      </c>
      <c r="AD3" t="s">
        <v>149</v>
      </c>
      <c r="AE3" t="s">
        <v>158</v>
      </c>
    </row>
    <row r="4" spans="1:31" ht="14.4" x14ac:dyDescent="0.3">
      <c r="A4">
        <v>0.129</v>
      </c>
      <c r="B4">
        <v>0.75768999999999997</v>
      </c>
      <c r="C4">
        <v>37.435915625605212</v>
      </c>
      <c r="D4">
        <v>0.14947856315179606</v>
      </c>
      <c r="H4">
        <v>0.129</v>
      </c>
      <c r="I4">
        <v>0.30669000000000002</v>
      </c>
      <c r="J4">
        <v>37.435915625605212</v>
      </c>
      <c r="K4">
        <v>0.14947856315179606</v>
      </c>
      <c r="R4" s="61"/>
      <c r="T4">
        <v>0.10299999999999999</v>
      </c>
      <c r="U4">
        <v>0.89319999999999999</v>
      </c>
      <c r="V4">
        <v>37.910277470328097</v>
      </c>
      <c r="W4">
        <v>0.11935110081112398</v>
      </c>
      <c r="X4">
        <v>25</v>
      </c>
      <c r="AA4">
        <v>0.10299999999999999</v>
      </c>
      <c r="AB4">
        <v>0.32449</v>
      </c>
      <c r="AC4">
        <v>37.910277470328097</v>
      </c>
      <c r="AD4">
        <v>0.11935110081112398</v>
      </c>
      <c r="AE4">
        <v>25</v>
      </c>
    </row>
    <row r="5" spans="1:31" ht="14.4" x14ac:dyDescent="0.3">
      <c r="A5">
        <v>0.154</v>
      </c>
      <c r="B5">
        <v>0.65712000000000004</v>
      </c>
      <c r="C5">
        <v>33.314315625605211</v>
      </c>
      <c r="D5">
        <v>0.17844727694090382</v>
      </c>
      <c r="H5">
        <v>0.154</v>
      </c>
      <c r="I5">
        <v>0.32449</v>
      </c>
      <c r="J5">
        <v>33.314315625605211</v>
      </c>
      <c r="K5">
        <v>0.17844727694090382</v>
      </c>
      <c r="M5" s="2"/>
      <c r="R5" s="61"/>
      <c r="T5">
        <v>0.129</v>
      </c>
      <c r="U5">
        <v>0.75768999999999997</v>
      </c>
      <c r="V5">
        <v>32.283577470328098</v>
      </c>
      <c r="W5">
        <v>0.14947856315179606</v>
      </c>
      <c r="AA5">
        <v>0.129</v>
      </c>
      <c r="AB5">
        <v>0.30669000000000002</v>
      </c>
      <c r="AC5">
        <v>32.283577470328098</v>
      </c>
      <c r="AD5">
        <v>0.14947856315179606</v>
      </c>
    </row>
    <row r="6" spans="1:31" ht="14.4" x14ac:dyDescent="0.3">
      <c r="A6">
        <v>0.18</v>
      </c>
      <c r="B6">
        <v>0.57984999999999998</v>
      </c>
      <c r="C6">
        <v>30.185915625605212</v>
      </c>
      <c r="D6">
        <v>0.20857473928157588</v>
      </c>
      <c r="H6">
        <v>0.18</v>
      </c>
      <c r="I6">
        <v>0.34499000000000002</v>
      </c>
      <c r="J6">
        <v>30.185915625605212</v>
      </c>
      <c r="K6">
        <v>0.20857473928157588</v>
      </c>
      <c r="R6" s="61"/>
      <c r="T6">
        <v>0.154</v>
      </c>
      <c r="U6">
        <v>0.65712000000000004</v>
      </c>
      <c r="V6">
        <v>28.161977470328093</v>
      </c>
      <c r="W6">
        <v>0.17844727694090382</v>
      </c>
      <c r="AA6">
        <v>0.154</v>
      </c>
      <c r="AB6">
        <v>0.32449</v>
      </c>
      <c r="AC6">
        <v>28.161977470328093</v>
      </c>
      <c r="AD6">
        <v>0.17844727694090382</v>
      </c>
    </row>
    <row r="7" spans="1:31" ht="14.4" x14ac:dyDescent="0.3">
      <c r="A7">
        <v>0.20599999999999999</v>
      </c>
      <c r="B7">
        <v>0.51898999999999995</v>
      </c>
      <c r="C7">
        <v>27.736115625605208</v>
      </c>
      <c r="D7">
        <v>0.23870220162224795</v>
      </c>
      <c r="H7">
        <v>0.20599999999999999</v>
      </c>
      <c r="I7">
        <v>0.36881999999999998</v>
      </c>
      <c r="J7">
        <v>27.736115625605208</v>
      </c>
      <c r="K7">
        <v>0.23870220162224795</v>
      </c>
      <c r="R7" s="61"/>
      <c r="T7">
        <v>0.18</v>
      </c>
      <c r="U7">
        <v>0.57984999999999998</v>
      </c>
      <c r="V7">
        <v>25.033577470328094</v>
      </c>
      <c r="W7">
        <v>0.20857473928157588</v>
      </c>
      <c r="AA7">
        <v>0.18</v>
      </c>
      <c r="AB7">
        <v>0.34499000000000002</v>
      </c>
      <c r="AC7">
        <v>25.033577470328094</v>
      </c>
      <c r="AD7">
        <v>0.20857473928157588</v>
      </c>
    </row>
    <row r="8" spans="1:31" ht="14.4" x14ac:dyDescent="0.3">
      <c r="A8">
        <v>0.23200000000000001</v>
      </c>
      <c r="B8">
        <v>0.47006999999999999</v>
      </c>
      <c r="C8">
        <v>25.766215625605213</v>
      </c>
      <c r="D8">
        <v>0.26882966396292007</v>
      </c>
      <c r="H8">
        <v>0.23200000000000001</v>
      </c>
      <c r="I8">
        <v>0.39679999999999999</v>
      </c>
      <c r="J8">
        <v>25.766215625605213</v>
      </c>
      <c r="K8">
        <v>0.26882966396292007</v>
      </c>
      <c r="R8" s="61"/>
      <c r="T8">
        <v>0.20599999999999999</v>
      </c>
      <c r="U8">
        <v>0.51898999999999995</v>
      </c>
      <c r="V8">
        <v>22.583777470328094</v>
      </c>
      <c r="W8">
        <v>0.23870220162224795</v>
      </c>
      <c r="AA8">
        <v>0.20599999999999999</v>
      </c>
      <c r="AB8">
        <v>0.36881999999999998</v>
      </c>
      <c r="AC8">
        <v>22.583777470328094</v>
      </c>
      <c r="AD8">
        <v>0.23870220162224795</v>
      </c>
    </row>
    <row r="9" spans="1:31" ht="14.4" x14ac:dyDescent="0.3">
      <c r="A9">
        <v>0.25800000000000001</v>
      </c>
      <c r="B9">
        <v>0.43004999999999999</v>
      </c>
      <c r="C9">
        <v>24.145815625605209</v>
      </c>
      <c r="D9">
        <v>0.29895712630359211</v>
      </c>
      <c r="H9">
        <v>0.25800000000000001</v>
      </c>
      <c r="I9">
        <v>0.4</v>
      </c>
      <c r="J9">
        <v>24.145815625605209</v>
      </c>
      <c r="K9">
        <v>0.29895712630359211</v>
      </c>
      <c r="R9" s="61"/>
      <c r="T9">
        <v>0.23200000000000001</v>
      </c>
      <c r="U9">
        <v>0.47006999999999999</v>
      </c>
      <c r="V9">
        <v>20.613877470328095</v>
      </c>
      <c r="W9">
        <v>0.26882966396292007</v>
      </c>
      <c r="AA9">
        <v>0.23200000000000001</v>
      </c>
      <c r="AB9">
        <v>0.39679999999999999</v>
      </c>
      <c r="AC9">
        <v>20.613877470328095</v>
      </c>
      <c r="AD9">
        <v>0.26882966396292007</v>
      </c>
    </row>
    <row r="10" spans="1:31" ht="14.4" x14ac:dyDescent="0.3">
      <c r="A10">
        <v>0.28299999999999997</v>
      </c>
      <c r="B10">
        <v>0.39679999999999999</v>
      </c>
      <c r="C10">
        <v>22.786915625605211</v>
      </c>
      <c r="D10">
        <v>0.32792584009269987</v>
      </c>
      <c r="H10">
        <v>0.28299999999999997</v>
      </c>
      <c r="I10">
        <v>0.39679999999999999</v>
      </c>
      <c r="J10">
        <v>22.786915625605211</v>
      </c>
      <c r="K10">
        <v>0.32792584009269987</v>
      </c>
      <c r="R10" s="61"/>
      <c r="T10">
        <v>0.25800000000000001</v>
      </c>
      <c r="U10">
        <v>0.43004999999999999</v>
      </c>
      <c r="V10">
        <v>18.993477470328095</v>
      </c>
      <c r="W10">
        <v>0.29895712630359211</v>
      </c>
      <c r="AA10">
        <v>0.25800000000000001</v>
      </c>
      <c r="AB10">
        <v>0.4</v>
      </c>
      <c r="AC10">
        <v>18.993477470328095</v>
      </c>
      <c r="AD10">
        <v>0.29895712630359211</v>
      </c>
    </row>
    <row r="11" spans="1:31" ht="14.4" x14ac:dyDescent="0.3">
      <c r="A11">
        <v>0.309</v>
      </c>
      <c r="B11">
        <v>0.36881999999999998</v>
      </c>
      <c r="C11">
        <v>21.628015625605208</v>
      </c>
      <c r="D11">
        <v>0.35805330243337197</v>
      </c>
      <c r="H11">
        <v>0.309</v>
      </c>
      <c r="I11">
        <v>0.36881999999999998</v>
      </c>
      <c r="J11">
        <v>21.628015625605208</v>
      </c>
      <c r="K11">
        <v>0.35805330243337197</v>
      </c>
      <c r="R11" s="61"/>
      <c r="T11">
        <v>0.28299999999999997</v>
      </c>
      <c r="U11">
        <v>0.39679999999999999</v>
      </c>
      <c r="V11">
        <v>17.634577470328093</v>
      </c>
      <c r="W11">
        <v>0.32792584009269987</v>
      </c>
      <c r="AA11">
        <v>0.28299999999999997</v>
      </c>
      <c r="AB11">
        <v>0.39679999999999999</v>
      </c>
      <c r="AC11">
        <v>17.634577470328093</v>
      </c>
      <c r="AD11">
        <v>0.32792584009269987</v>
      </c>
    </row>
    <row r="12" spans="1:31" ht="14.4" x14ac:dyDescent="0.3">
      <c r="A12">
        <v>0.33500000000000002</v>
      </c>
      <c r="B12">
        <v>0.34499000000000002</v>
      </c>
      <c r="C12">
        <v>20.625115625605211</v>
      </c>
      <c r="D12">
        <v>0.38818076477404406</v>
      </c>
      <c r="H12">
        <v>0.33500000000000002</v>
      </c>
      <c r="I12">
        <v>0.34499000000000002</v>
      </c>
      <c r="J12">
        <v>20.625115625605211</v>
      </c>
      <c r="K12">
        <v>0.38818076477404406</v>
      </c>
      <c r="R12" s="61"/>
      <c r="T12">
        <v>0.309</v>
      </c>
      <c r="U12">
        <v>0.36881999999999998</v>
      </c>
      <c r="V12">
        <v>16.475677470328094</v>
      </c>
      <c r="W12">
        <v>0.35805330243337197</v>
      </c>
      <c r="AA12">
        <v>0.309</v>
      </c>
      <c r="AB12">
        <v>0.36881999999999998</v>
      </c>
      <c r="AC12">
        <v>16.475677470328094</v>
      </c>
      <c r="AD12">
        <v>0.35805330243337197</v>
      </c>
    </row>
    <row r="13" spans="1:31" ht="14.4" x14ac:dyDescent="0.3">
      <c r="A13">
        <v>0.36099999999999999</v>
      </c>
      <c r="B13">
        <v>0.32449</v>
      </c>
      <c r="C13">
        <v>19.736115625605208</v>
      </c>
      <c r="D13">
        <v>0.4183082271147161</v>
      </c>
      <c r="H13">
        <v>0.36099999999999999</v>
      </c>
      <c r="I13">
        <v>0.32449</v>
      </c>
      <c r="J13">
        <v>19.736115625605208</v>
      </c>
      <c r="K13">
        <v>0.4183082271147161</v>
      </c>
      <c r="R13" s="61"/>
      <c r="T13">
        <v>0.33500000000000002</v>
      </c>
      <c r="U13">
        <v>0.34499000000000002</v>
      </c>
      <c r="V13">
        <v>15.472777470328094</v>
      </c>
      <c r="W13">
        <v>0.38818076477404406</v>
      </c>
      <c r="AA13">
        <v>0.33500000000000002</v>
      </c>
      <c r="AB13">
        <v>0.34499000000000002</v>
      </c>
      <c r="AC13">
        <v>15.472777470328094</v>
      </c>
      <c r="AD13">
        <v>0.38818076477404406</v>
      </c>
    </row>
    <row r="14" spans="1:31" ht="14.4" x14ac:dyDescent="0.3">
      <c r="A14">
        <v>0.38600000000000001</v>
      </c>
      <c r="B14">
        <v>0.30669000000000002</v>
      </c>
      <c r="C14">
        <v>18.966715625605211</v>
      </c>
      <c r="D14">
        <v>0.44727694090382386</v>
      </c>
      <c r="H14">
        <v>0.38600000000000001</v>
      </c>
      <c r="I14">
        <v>0.30669000000000002</v>
      </c>
      <c r="J14">
        <v>18.966715625605211</v>
      </c>
      <c r="K14">
        <v>0.44727694090382386</v>
      </c>
      <c r="R14" s="61"/>
      <c r="T14">
        <v>0.36099999999999999</v>
      </c>
      <c r="U14">
        <v>0.32449</v>
      </c>
      <c r="V14">
        <v>14.583777470328094</v>
      </c>
      <c r="W14">
        <v>0.4183082271147161</v>
      </c>
      <c r="AA14">
        <v>0.36099999999999999</v>
      </c>
      <c r="AB14">
        <v>0.32449</v>
      </c>
      <c r="AC14">
        <v>14.583777470328094</v>
      </c>
      <c r="AD14">
        <v>0.4183082271147161</v>
      </c>
    </row>
    <row r="15" spans="1:31" ht="14.4" x14ac:dyDescent="0.3">
      <c r="A15">
        <v>0.41199999999999998</v>
      </c>
      <c r="B15">
        <v>0.29111999999999999</v>
      </c>
      <c r="C15">
        <v>18.26881562560521</v>
      </c>
      <c r="D15">
        <v>0.4774044032444959</v>
      </c>
      <c r="H15">
        <v>0.41199999999999998</v>
      </c>
      <c r="I15">
        <v>0.29111999999999999</v>
      </c>
      <c r="J15">
        <v>18.26881562560521</v>
      </c>
      <c r="K15">
        <v>0.4774044032444959</v>
      </c>
      <c r="R15" s="61"/>
      <c r="T15">
        <v>0.38600000000000001</v>
      </c>
      <c r="U15">
        <v>0.30669000000000002</v>
      </c>
      <c r="V15">
        <v>13.814377470328093</v>
      </c>
      <c r="W15">
        <v>0.44727694090382386</v>
      </c>
      <c r="AA15">
        <v>0.38600000000000001</v>
      </c>
      <c r="AB15">
        <v>0.30669000000000002</v>
      </c>
      <c r="AC15">
        <v>13.814377470328093</v>
      </c>
      <c r="AD15">
        <v>0.44727694090382386</v>
      </c>
    </row>
    <row r="16" spans="1:31" ht="14.4" x14ac:dyDescent="0.3">
      <c r="A16">
        <v>0.438</v>
      </c>
      <c r="B16">
        <v>0.27739000000000003</v>
      </c>
      <c r="C16">
        <v>17.63791562560521</v>
      </c>
      <c r="D16">
        <v>0.50753186558516805</v>
      </c>
      <c r="H16">
        <v>0.438</v>
      </c>
      <c r="I16">
        <v>0.27739000000000003</v>
      </c>
      <c r="J16">
        <v>17.63791562560521</v>
      </c>
      <c r="K16">
        <v>0.50753186558516805</v>
      </c>
      <c r="R16" s="61"/>
      <c r="T16">
        <v>0.41199999999999998</v>
      </c>
      <c r="U16">
        <v>0.29111999999999999</v>
      </c>
      <c r="V16">
        <v>13.116477470328094</v>
      </c>
      <c r="W16">
        <v>0.4774044032444959</v>
      </c>
      <c r="AA16">
        <v>0.41199999999999998</v>
      </c>
      <c r="AB16">
        <v>0.29111999999999999</v>
      </c>
      <c r="AC16">
        <v>13.116477470328094</v>
      </c>
      <c r="AD16">
        <v>0.4774044032444959</v>
      </c>
    </row>
    <row r="17" spans="1:30" ht="14.4" x14ac:dyDescent="0.3">
      <c r="A17">
        <v>0.46400000000000002</v>
      </c>
      <c r="B17">
        <v>0.26521</v>
      </c>
      <c r="C17">
        <v>17.062915625605211</v>
      </c>
      <c r="D17">
        <v>0.53765932792584015</v>
      </c>
      <c r="H17">
        <v>0.46400000000000002</v>
      </c>
      <c r="I17">
        <v>0.26521</v>
      </c>
      <c r="J17">
        <v>17.062915625605211</v>
      </c>
      <c r="K17">
        <v>0.53765932792584015</v>
      </c>
      <c r="R17" s="61"/>
      <c r="T17">
        <v>0.438</v>
      </c>
      <c r="U17">
        <v>0.27739000000000003</v>
      </c>
      <c r="V17">
        <v>12.485577470328094</v>
      </c>
      <c r="W17">
        <v>0.50753186558516805</v>
      </c>
      <c r="AA17">
        <v>0.438</v>
      </c>
      <c r="AB17">
        <v>0.27739000000000003</v>
      </c>
      <c r="AC17">
        <v>12.485577470328094</v>
      </c>
      <c r="AD17">
        <v>0.50753186558516805</v>
      </c>
    </row>
    <row r="18" spans="1:30" ht="14.4" x14ac:dyDescent="0.3">
      <c r="A18">
        <v>0.48899999999999999</v>
      </c>
      <c r="B18">
        <v>0.25434000000000001</v>
      </c>
      <c r="C18">
        <v>16.534815625605212</v>
      </c>
      <c r="D18">
        <v>0.56662804171494785</v>
      </c>
      <c r="H18">
        <v>0.48899999999999999</v>
      </c>
      <c r="I18">
        <v>0.25434000000000001</v>
      </c>
      <c r="J18">
        <v>16.534815625605212</v>
      </c>
      <c r="K18">
        <v>0.56662804171494785</v>
      </c>
      <c r="R18" s="61"/>
      <c r="T18">
        <v>0.46400000000000002</v>
      </c>
      <c r="U18">
        <v>0.26521</v>
      </c>
      <c r="V18">
        <v>11.910577470328095</v>
      </c>
      <c r="W18">
        <v>0.53765932792584015</v>
      </c>
      <c r="AA18">
        <v>0.46400000000000002</v>
      </c>
      <c r="AB18">
        <v>0.26521</v>
      </c>
      <c r="AC18">
        <v>11.910577470328095</v>
      </c>
      <c r="AD18">
        <v>0.53765932792584015</v>
      </c>
    </row>
    <row r="19" spans="1:30" ht="14.4" x14ac:dyDescent="0.3">
      <c r="A19">
        <v>0.51500000000000001</v>
      </c>
      <c r="B19">
        <v>0.24456</v>
      </c>
      <c r="C19">
        <v>16.046615625605209</v>
      </c>
      <c r="D19">
        <v>0.59675550405561995</v>
      </c>
      <c r="H19">
        <v>0.51500000000000001</v>
      </c>
      <c r="I19">
        <v>0.24456</v>
      </c>
      <c r="J19">
        <v>16.046615625605209</v>
      </c>
      <c r="K19">
        <v>0.59675550405561995</v>
      </c>
      <c r="R19" s="61"/>
      <c r="T19">
        <v>0.48899999999999999</v>
      </c>
      <c r="U19">
        <v>0.25434000000000001</v>
      </c>
      <c r="V19">
        <v>11.382477470328094</v>
      </c>
      <c r="W19">
        <v>0.56662804171494785</v>
      </c>
      <c r="AA19">
        <v>0.48899999999999999</v>
      </c>
      <c r="AB19">
        <v>0.25434000000000001</v>
      </c>
      <c r="AC19">
        <v>11.382477470328094</v>
      </c>
      <c r="AD19">
        <v>0.56662804171494785</v>
      </c>
    </row>
    <row r="20" spans="1:30" ht="14.4" x14ac:dyDescent="0.3">
      <c r="A20">
        <v>0.54100000000000004</v>
      </c>
      <c r="B20">
        <v>0.23569999999999999</v>
      </c>
      <c r="C20">
        <v>15.59211562560521</v>
      </c>
      <c r="D20">
        <v>0.62688296639629204</v>
      </c>
      <c r="H20">
        <v>0.54100000000000004</v>
      </c>
      <c r="I20">
        <v>0.23569999999999999</v>
      </c>
      <c r="J20">
        <v>15.59211562560521</v>
      </c>
      <c r="K20">
        <v>0.62688296639629204</v>
      </c>
      <c r="R20" s="61"/>
      <c r="T20">
        <v>0.51500000000000001</v>
      </c>
      <c r="U20">
        <v>0.24456</v>
      </c>
      <c r="V20">
        <v>10.894277470328094</v>
      </c>
      <c r="W20">
        <v>0.59675550405561995</v>
      </c>
      <c r="AA20">
        <v>0.51500000000000001</v>
      </c>
      <c r="AB20">
        <v>0.24456</v>
      </c>
      <c r="AC20">
        <v>10.894277470328094</v>
      </c>
      <c r="AD20">
        <v>0.59675550405561995</v>
      </c>
    </row>
    <row r="21" spans="1:30" ht="14.4" x14ac:dyDescent="0.3">
      <c r="A21">
        <v>0.56699999999999995</v>
      </c>
      <c r="B21">
        <v>0.2276</v>
      </c>
      <c r="C21">
        <v>15.16671562560521</v>
      </c>
      <c r="D21">
        <v>0.65701042873696403</v>
      </c>
      <c r="H21">
        <v>0.56699999999999995</v>
      </c>
      <c r="I21">
        <v>0.2276</v>
      </c>
      <c r="J21">
        <v>15.16671562560521</v>
      </c>
      <c r="K21">
        <v>0.65701042873696403</v>
      </c>
      <c r="R21" s="61"/>
      <c r="T21">
        <v>0.54100000000000004</v>
      </c>
      <c r="U21">
        <v>0.23569999999999999</v>
      </c>
      <c r="V21">
        <v>10.439777470328094</v>
      </c>
      <c r="W21">
        <v>0.62688296639629204</v>
      </c>
      <c r="AA21">
        <v>0.54100000000000004</v>
      </c>
      <c r="AB21">
        <v>0.23569999999999999</v>
      </c>
      <c r="AC21">
        <v>10.439777470328094</v>
      </c>
      <c r="AD21">
        <v>0.62688296639629204</v>
      </c>
    </row>
    <row r="22" spans="1:30" ht="14.4" x14ac:dyDescent="0.3">
      <c r="A22">
        <v>0.59299999999999997</v>
      </c>
      <c r="B22">
        <v>0.22011</v>
      </c>
      <c r="C22">
        <v>14.766215625605209</v>
      </c>
      <c r="D22">
        <v>0.68713789107763612</v>
      </c>
      <c r="H22">
        <v>0.59299999999999997</v>
      </c>
      <c r="I22">
        <v>0.22011</v>
      </c>
      <c r="J22">
        <v>14.766215625605209</v>
      </c>
      <c r="K22">
        <v>0.68713789107763612</v>
      </c>
      <c r="R22" s="61"/>
      <c r="T22">
        <v>0.56699999999999995</v>
      </c>
      <c r="U22">
        <v>0.2276</v>
      </c>
      <c r="V22">
        <v>10.014377470328094</v>
      </c>
      <c r="W22">
        <v>0.65701042873696403</v>
      </c>
      <c r="AA22">
        <v>0.56699999999999995</v>
      </c>
      <c r="AB22">
        <v>0.2276</v>
      </c>
      <c r="AC22">
        <v>10.014377470328094</v>
      </c>
      <c r="AD22">
        <v>0.65701042873696403</v>
      </c>
    </row>
    <row r="23" spans="1:30" ht="14.4" x14ac:dyDescent="0.3">
      <c r="A23">
        <v>0.61799999999999999</v>
      </c>
      <c r="B23">
        <v>0.21306</v>
      </c>
      <c r="C23">
        <v>14.387315625605209</v>
      </c>
      <c r="D23">
        <v>0.71610660486674393</v>
      </c>
      <c r="H23">
        <v>0.61799999999999999</v>
      </c>
      <c r="I23">
        <v>0.21306</v>
      </c>
      <c r="J23">
        <v>14.387315625605209</v>
      </c>
      <c r="K23">
        <v>0.71610660486674393</v>
      </c>
      <c r="R23" s="61"/>
      <c r="T23">
        <v>0.59299999999999997</v>
      </c>
      <c r="U23">
        <v>0.22011</v>
      </c>
      <c r="V23">
        <v>9.6138774703280934</v>
      </c>
      <c r="W23">
        <v>0.68713789107763612</v>
      </c>
      <c r="AA23">
        <v>0.59299999999999997</v>
      </c>
      <c r="AB23">
        <v>0.22011</v>
      </c>
      <c r="AC23">
        <v>9.6138774703280934</v>
      </c>
      <c r="AD23">
        <v>0.68713789107763612</v>
      </c>
    </row>
    <row r="24" spans="1:30" ht="14.4" x14ac:dyDescent="0.3">
      <c r="A24">
        <v>0.64400000000000002</v>
      </c>
      <c r="B24">
        <v>0.20626</v>
      </c>
      <c r="C24">
        <v>14.027015625605209</v>
      </c>
      <c r="D24">
        <v>0.74623406720741603</v>
      </c>
      <c r="H24">
        <v>0.64400000000000002</v>
      </c>
      <c r="I24">
        <v>0.20626</v>
      </c>
      <c r="J24">
        <v>14.027015625605209</v>
      </c>
      <c r="K24">
        <v>0.74623406720741603</v>
      </c>
      <c r="R24" s="61"/>
      <c r="T24">
        <v>0.61799999999999999</v>
      </c>
      <c r="U24">
        <v>0.21306</v>
      </c>
      <c r="V24">
        <v>9.2349774703280936</v>
      </c>
      <c r="W24">
        <v>0.71610660486674393</v>
      </c>
      <c r="AA24">
        <v>0.61799999999999999</v>
      </c>
      <c r="AB24">
        <v>0.21306</v>
      </c>
      <c r="AC24">
        <v>9.2349774703280936</v>
      </c>
      <c r="AD24">
        <v>0.71610660486674393</v>
      </c>
    </row>
    <row r="25" spans="1:30" ht="14.4" x14ac:dyDescent="0.3">
      <c r="A25">
        <v>0.67</v>
      </c>
      <c r="B25">
        <v>0.19947000000000001</v>
      </c>
      <c r="C25">
        <v>13.68291562560521</v>
      </c>
      <c r="D25">
        <v>0.77636152954808813</v>
      </c>
      <c r="H25">
        <v>0.67</v>
      </c>
      <c r="I25">
        <v>0.19947000000000001</v>
      </c>
      <c r="J25">
        <v>13.68291562560521</v>
      </c>
      <c r="K25">
        <v>0.77636152954808813</v>
      </c>
      <c r="R25" s="61"/>
      <c r="T25">
        <v>0.64400000000000002</v>
      </c>
      <c r="U25">
        <v>0.20626</v>
      </c>
      <c r="V25">
        <v>8.8746774703280931</v>
      </c>
      <c r="W25">
        <v>0.74623406720741603</v>
      </c>
      <c r="AA25">
        <v>0.64400000000000002</v>
      </c>
      <c r="AB25">
        <v>0.20626</v>
      </c>
      <c r="AC25">
        <v>8.8746774703280931</v>
      </c>
      <c r="AD25">
        <v>0.74623406720741603</v>
      </c>
    </row>
    <row r="26" spans="1:30" ht="14.4" x14ac:dyDescent="0.3">
      <c r="A26">
        <v>0.69599999999999995</v>
      </c>
      <c r="B26">
        <v>0.19233</v>
      </c>
      <c r="C26">
        <v>13.35271562560521</v>
      </c>
      <c r="D26">
        <v>0.80648899188876011</v>
      </c>
      <c r="H26">
        <v>0.69599999999999995</v>
      </c>
      <c r="I26">
        <v>0.19233</v>
      </c>
      <c r="J26">
        <v>13.35271562560521</v>
      </c>
      <c r="K26">
        <v>0.80648899188876011</v>
      </c>
      <c r="R26" s="61"/>
      <c r="T26">
        <v>0.67</v>
      </c>
      <c r="U26">
        <v>0.19947000000000001</v>
      </c>
      <c r="V26">
        <v>8.5305774703280939</v>
      </c>
      <c r="W26">
        <v>0.77636152954808813</v>
      </c>
      <c r="AA26">
        <v>0.67</v>
      </c>
      <c r="AB26">
        <v>0.19947000000000001</v>
      </c>
      <c r="AC26">
        <v>8.5305774703280939</v>
      </c>
      <c r="AD26">
        <v>0.77636152954808813</v>
      </c>
    </row>
    <row r="27" spans="1:30" ht="14.4" x14ac:dyDescent="0.3">
      <c r="A27">
        <v>0.72099999999999997</v>
      </c>
      <c r="B27">
        <v>0.18436</v>
      </c>
      <c r="C27">
        <v>13.034515625605209</v>
      </c>
      <c r="D27">
        <v>0.83545770567786792</v>
      </c>
      <c r="H27">
        <v>0.72099999999999997</v>
      </c>
      <c r="I27">
        <v>0.18436</v>
      </c>
      <c r="J27">
        <v>13.034515625605209</v>
      </c>
      <c r="K27">
        <v>0.83545770567786792</v>
      </c>
      <c r="R27" s="61"/>
      <c r="T27">
        <v>0.69599999999999995</v>
      </c>
      <c r="U27">
        <v>0.19233</v>
      </c>
      <c r="V27">
        <v>8.2003774703280943</v>
      </c>
      <c r="W27">
        <v>0.80648899188876011</v>
      </c>
      <c r="AA27">
        <v>0.69599999999999995</v>
      </c>
      <c r="AB27">
        <v>0.19233</v>
      </c>
      <c r="AC27">
        <v>8.2003774703280943</v>
      </c>
      <c r="AD27">
        <v>0.80648899188876011</v>
      </c>
    </row>
    <row r="28" spans="1:30" ht="14.4" x14ac:dyDescent="0.3">
      <c r="A28">
        <v>0.747</v>
      </c>
      <c r="B28">
        <v>0.17480000000000001</v>
      </c>
      <c r="C28">
        <v>12.726615625605209</v>
      </c>
      <c r="D28">
        <v>0.86558516801854002</v>
      </c>
      <c r="H28">
        <v>0.747</v>
      </c>
      <c r="I28">
        <v>0.17480000000000001</v>
      </c>
      <c r="J28">
        <v>12.726615625605209</v>
      </c>
      <c r="K28">
        <v>0.86558516801854002</v>
      </c>
      <c r="R28" s="61"/>
      <c r="T28">
        <v>0.72099999999999997</v>
      </c>
      <c r="U28">
        <v>0.18436</v>
      </c>
      <c r="V28">
        <v>7.8821774703280933</v>
      </c>
      <c r="W28">
        <v>0.83545770567786792</v>
      </c>
      <c r="AA28">
        <v>0.72099999999999997</v>
      </c>
      <c r="AB28">
        <v>0.18436</v>
      </c>
      <c r="AC28">
        <v>7.8821774703280933</v>
      </c>
      <c r="AD28">
        <v>0.83545770567786792</v>
      </c>
    </row>
    <row r="29" spans="1:30" ht="14.4" x14ac:dyDescent="0.3">
      <c r="A29">
        <v>0.77300000000000002</v>
      </c>
      <c r="B29">
        <v>0.16247</v>
      </c>
      <c r="C29">
        <v>12.42741562560521</v>
      </c>
      <c r="D29">
        <v>0.89571263035921211</v>
      </c>
      <c r="H29">
        <v>0.77300000000000002</v>
      </c>
      <c r="I29">
        <v>0.16247</v>
      </c>
      <c r="J29">
        <v>12.42741562560521</v>
      </c>
      <c r="K29">
        <v>0.89571263035921211</v>
      </c>
      <c r="R29" s="61"/>
      <c r="T29">
        <v>0.747</v>
      </c>
      <c r="U29">
        <v>0.17480000000000001</v>
      </c>
      <c r="V29">
        <v>7.5742774703280942</v>
      </c>
      <c r="W29">
        <v>0.86558516801854002</v>
      </c>
      <c r="AA29">
        <v>0.747</v>
      </c>
      <c r="AB29">
        <v>0.17480000000000001</v>
      </c>
      <c r="AC29">
        <v>7.5742774703280942</v>
      </c>
      <c r="AD29">
        <v>0.86558516801854002</v>
      </c>
    </row>
    <row r="30" spans="1:30" ht="14.4" x14ac:dyDescent="0.3">
      <c r="A30">
        <v>0.79900000000000004</v>
      </c>
      <c r="B30">
        <v>0.14537</v>
      </c>
      <c r="C30">
        <v>12.13551562560521</v>
      </c>
      <c r="D30">
        <v>0.92584009269988421</v>
      </c>
      <c r="H30">
        <v>0.79900000000000004</v>
      </c>
      <c r="I30">
        <v>0.14537</v>
      </c>
      <c r="J30">
        <v>12.13551562560521</v>
      </c>
      <c r="K30">
        <v>0.92584009269988421</v>
      </c>
      <c r="R30" s="61"/>
      <c r="T30">
        <v>0.77300000000000002</v>
      </c>
      <c r="U30">
        <v>0.16247</v>
      </c>
      <c r="V30">
        <v>7.2750774703280934</v>
      </c>
      <c r="W30">
        <v>0.89571263035921211</v>
      </c>
      <c r="AA30">
        <v>0.77300000000000002</v>
      </c>
      <c r="AB30">
        <v>0.16247</v>
      </c>
      <c r="AC30">
        <v>7.2750774703280934</v>
      </c>
      <c r="AD30">
        <v>0.89571263035921211</v>
      </c>
    </row>
    <row r="31" spans="1:30" ht="14.4" x14ac:dyDescent="0.3">
      <c r="A31">
        <v>0.82399999999999995</v>
      </c>
      <c r="B31">
        <v>0.11959</v>
      </c>
      <c r="C31">
        <v>11.849315625605211</v>
      </c>
      <c r="D31">
        <v>0.9548088064889918</v>
      </c>
      <c r="H31">
        <v>0.82399999999999995</v>
      </c>
      <c r="I31">
        <v>0.11959</v>
      </c>
      <c r="J31">
        <v>11.849315625605211</v>
      </c>
      <c r="K31">
        <v>0.9548088064889918</v>
      </c>
      <c r="R31" s="61"/>
      <c r="T31">
        <v>0.79900000000000004</v>
      </c>
      <c r="U31">
        <v>0.14537</v>
      </c>
      <c r="V31">
        <v>6.9831774703280942</v>
      </c>
      <c r="W31">
        <v>0.92584009269988421</v>
      </c>
      <c r="AA31">
        <v>0.79900000000000004</v>
      </c>
      <c r="AB31">
        <v>0.14537</v>
      </c>
      <c r="AC31">
        <v>6.9831774703280942</v>
      </c>
      <c r="AD31">
        <v>0.92584009269988421</v>
      </c>
    </row>
    <row r="32" spans="1:30" ht="14.4" x14ac:dyDescent="0.3">
      <c r="A32">
        <v>0.85</v>
      </c>
      <c r="B32">
        <v>7.3443999999999995E-2</v>
      </c>
      <c r="C32">
        <v>11.567415625605211</v>
      </c>
      <c r="D32">
        <v>0.9849362688296639</v>
      </c>
      <c r="H32">
        <v>0.85</v>
      </c>
      <c r="I32">
        <v>7.3443999999999995E-2</v>
      </c>
      <c r="J32">
        <v>11.567415625605211</v>
      </c>
      <c r="K32">
        <v>0.9849362688296639</v>
      </c>
      <c r="R32" s="61"/>
      <c r="T32">
        <v>0.82399999999999995</v>
      </c>
      <c r="U32">
        <v>0.11959</v>
      </c>
      <c r="V32">
        <v>6.6969774703280942</v>
      </c>
      <c r="W32">
        <v>0.9548088064889918</v>
      </c>
      <c r="AA32">
        <v>0.82399999999999995</v>
      </c>
      <c r="AB32">
        <v>0.11959</v>
      </c>
      <c r="AC32">
        <v>6.6969774703280942</v>
      </c>
      <c r="AD32">
        <v>0.9548088064889918</v>
      </c>
    </row>
    <row r="33" spans="1:30" ht="14.4" x14ac:dyDescent="0.3">
      <c r="A33">
        <v>0.86299999999999999</v>
      </c>
      <c r="B33">
        <v>4.2729000000000003E-2</v>
      </c>
      <c r="C33">
        <v>11.428115625605209</v>
      </c>
      <c r="D33">
        <v>1</v>
      </c>
      <c r="H33">
        <v>0.86299999999999999</v>
      </c>
      <c r="I33">
        <v>4.2729000000000003E-2</v>
      </c>
      <c r="J33">
        <v>11.428115625605209</v>
      </c>
      <c r="K33">
        <v>1</v>
      </c>
      <c r="R33" s="61"/>
      <c r="T33">
        <v>0.85</v>
      </c>
      <c r="U33">
        <v>7.3443999999999995E-2</v>
      </c>
      <c r="V33">
        <v>6.4150774703280939</v>
      </c>
      <c r="W33">
        <v>0.9849362688296639</v>
      </c>
      <c r="AA33">
        <v>0.85</v>
      </c>
      <c r="AB33">
        <v>7.3443999999999995E-2</v>
      </c>
      <c r="AC33">
        <v>6.4150774703280939</v>
      </c>
      <c r="AD33">
        <v>0.9849362688296639</v>
      </c>
    </row>
    <row r="34" spans="1:30" ht="15" customHeight="1" x14ac:dyDescent="0.3">
      <c r="R34" s="61"/>
      <c r="T34">
        <v>0.86299999999999999</v>
      </c>
      <c r="U34">
        <v>4.2729000000000003E-2</v>
      </c>
      <c r="V34">
        <v>6.2757774703280935</v>
      </c>
      <c r="W34">
        <v>1</v>
      </c>
      <c r="AA34">
        <v>0.86299999999999999</v>
      </c>
      <c r="AB34">
        <v>4.2729000000000003E-2</v>
      </c>
      <c r="AC34">
        <v>6.2757774703280935</v>
      </c>
      <c r="AD34">
        <v>1</v>
      </c>
    </row>
    <row r="35" spans="1:30" ht="15" customHeight="1" x14ac:dyDescent="0.3">
      <c r="R35" s="61"/>
    </row>
    <row r="36" spans="1:30" ht="15" customHeight="1" x14ac:dyDescent="0.3">
      <c r="R36" s="61"/>
    </row>
    <row r="37" spans="1:30" ht="15" customHeight="1" x14ac:dyDescent="0.3">
      <c r="R37" s="61"/>
    </row>
    <row r="38" spans="1:30" ht="15" customHeight="1" x14ac:dyDescent="0.3">
      <c r="R38" s="61"/>
    </row>
    <row r="39" spans="1:30" ht="15" customHeight="1" x14ac:dyDescent="0.3">
      <c r="R39" s="61"/>
    </row>
    <row r="40" spans="1:30" ht="15" customHeight="1" x14ac:dyDescent="0.3">
      <c r="R40" s="61"/>
    </row>
    <row r="41" spans="1:30" ht="15" customHeight="1" x14ac:dyDescent="0.3">
      <c r="R41" s="61"/>
    </row>
    <row r="42" spans="1:30" ht="15" customHeight="1" x14ac:dyDescent="0.3">
      <c r="R42" s="61"/>
    </row>
    <row r="43" spans="1:30" ht="15" customHeight="1" x14ac:dyDescent="0.3">
      <c r="R43" s="61"/>
    </row>
    <row r="44" spans="1:30" ht="15" customHeight="1" x14ac:dyDescent="0.3">
      <c r="R44" s="61"/>
    </row>
    <row r="45" spans="1:30" ht="15" customHeight="1" x14ac:dyDescent="0.3">
      <c r="R45" s="61"/>
    </row>
    <row r="46" spans="1:30" ht="15" customHeight="1" x14ac:dyDescent="0.3">
      <c r="R46" s="61"/>
    </row>
    <row r="47" spans="1:30" ht="15" customHeight="1" x14ac:dyDescent="0.3">
      <c r="R47" s="61"/>
    </row>
    <row r="48" spans="1:30" ht="15" customHeight="1" x14ac:dyDescent="0.3">
      <c r="R48" s="61"/>
    </row>
    <row r="49" spans="18:18" ht="15" customHeight="1" x14ac:dyDescent="0.3">
      <c r="R49" s="61"/>
    </row>
    <row r="50" spans="18:18" ht="15" customHeight="1" x14ac:dyDescent="0.3">
      <c r="R50" s="61"/>
    </row>
    <row r="51" spans="18:18" ht="15" customHeight="1" x14ac:dyDescent="0.3">
      <c r="R51" s="61"/>
    </row>
    <row r="52" spans="18:18" ht="15" customHeight="1" x14ac:dyDescent="0.3">
      <c r="R52" s="61"/>
    </row>
    <row r="53" spans="18:18" ht="15" customHeight="1" x14ac:dyDescent="0.3">
      <c r="R53" s="61"/>
    </row>
    <row r="54" spans="18:18" ht="15" customHeight="1" x14ac:dyDescent="0.3">
      <c r="R54" s="61"/>
    </row>
    <row r="55" spans="18:18" ht="15" customHeight="1" x14ac:dyDescent="0.3">
      <c r="R55" s="61"/>
    </row>
    <row r="56" spans="18:18" ht="15" customHeight="1" x14ac:dyDescent="0.3">
      <c r="R56" s="61"/>
    </row>
    <row r="57" spans="18:18" ht="15" customHeight="1" x14ac:dyDescent="0.3">
      <c r="R57" s="61"/>
    </row>
    <row r="58" spans="18:18" ht="15" customHeight="1" x14ac:dyDescent="0.3">
      <c r="R58" s="61"/>
    </row>
    <row r="59" spans="18:18" ht="15" customHeight="1" x14ac:dyDescent="0.3">
      <c r="R59" s="61"/>
    </row>
    <row r="60" spans="18:18" ht="15" customHeight="1" x14ac:dyDescent="0.3">
      <c r="R60" s="61"/>
    </row>
    <row r="61" spans="18:18" ht="15" customHeight="1" x14ac:dyDescent="0.3">
      <c r="R61" s="61"/>
    </row>
    <row r="62" spans="18:18" ht="15" customHeight="1" x14ac:dyDescent="0.3">
      <c r="R62" s="61"/>
    </row>
    <row r="63" spans="18:18" ht="15" customHeight="1" x14ac:dyDescent="0.3">
      <c r="R63" s="61"/>
    </row>
    <row r="64" spans="18:18" ht="15" customHeight="1" x14ac:dyDescent="0.3">
      <c r="R64" s="61"/>
    </row>
    <row r="65" spans="18:18" ht="15" customHeight="1" x14ac:dyDescent="0.3">
      <c r="R65" s="61"/>
    </row>
    <row r="66" spans="18:18" ht="15" customHeight="1" x14ac:dyDescent="0.3">
      <c r="R66" s="61"/>
    </row>
    <row r="67" spans="18:18" ht="15" customHeight="1" x14ac:dyDescent="0.3">
      <c r="R67" s="61"/>
    </row>
    <row r="68" spans="18:18" ht="15" customHeight="1" x14ac:dyDescent="0.3">
      <c r="R68" s="61"/>
    </row>
    <row r="69" spans="18:18" ht="15" customHeight="1" x14ac:dyDescent="0.3">
      <c r="R69" s="61"/>
    </row>
    <row r="70" spans="18:18" ht="15" customHeight="1" x14ac:dyDescent="0.3">
      <c r="R70" s="61"/>
    </row>
    <row r="71" spans="18:18" ht="15" customHeight="1" x14ac:dyDescent="0.3">
      <c r="R71" s="61"/>
    </row>
    <row r="72" spans="18:18" ht="15" customHeight="1" x14ac:dyDescent="0.3">
      <c r="R72" s="61"/>
    </row>
    <row r="73" spans="18:18" ht="15" customHeight="1" x14ac:dyDescent="0.3">
      <c r="R73" s="61"/>
    </row>
    <row r="74" spans="18:18" ht="15" customHeight="1" x14ac:dyDescent="0.3">
      <c r="R74" s="61"/>
    </row>
    <row r="75" spans="18:18" ht="15" customHeight="1" x14ac:dyDescent="0.3">
      <c r="R75" s="61"/>
    </row>
    <row r="76" spans="18:18" ht="15" customHeight="1" x14ac:dyDescent="0.3">
      <c r="R76" s="61"/>
    </row>
    <row r="77" spans="18:18" ht="15" customHeight="1" x14ac:dyDescent="0.3">
      <c r="R77" s="61"/>
    </row>
    <row r="78" spans="18:18" ht="15" customHeight="1" x14ac:dyDescent="0.3">
      <c r="R78" s="61"/>
    </row>
    <row r="79" spans="18:18" ht="15" customHeight="1" x14ac:dyDescent="0.3">
      <c r="R79" s="61"/>
    </row>
    <row r="80" spans="18:18" ht="15" customHeight="1" x14ac:dyDescent="0.3">
      <c r="R80" s="61"/>
    </row>
    <row r="81" spans="18:18" ht="15" customHeight="1" x14ac:dyDescent="0.3">
      <c r="R81" s="61"/>
    </row>
    <row r="82" spans="18:18" ht="15" customHeight="1" x14ac:dyDescent="0.3">
      <c r="R82" s="61"/>
    </row>
    <row r="83" spans="18:18" ht="15" customHeight="1" x14ac:dyDescent="0.3">
      <c r="R83" s="61"/>
    </row>
    <row r="84" spans="18:18" ht="15" customHeight="1" x14ac:dyDescent="0.3">
      <c r="R84" s="61"/>
    </row>
    <row r="85" spans="18:18" ht="15" customHeight="1" x14ac:dyDescent="0.3">
      <c r="R85" s="61"/>
    </row>
    <row r="86" spans="18:18" ht="15" customHeight="1" x14ac:dyDescent="0.3">
      <c r="R86" s="61"/>
    </row>
    <row r="87" spans="18:18" ht="15" customHeight="1" x14ac:dyDescent="0.3">
      <c r="R87" s="61"/>
    </row>
    <row r="88" spans="18:18" ht="15" customHeight="1" x14ac:dyDescent="0.3">
      <c r="R88" s="61"/>
    </row>
    <row r="89" spans="18:18" ht="15" customHeight="1" x14ac:dyDescent="0.3">
      <c r="R89" s="61"/>
    </row>
    <row r="90" spans="18:18" ht="15" customHeight="1" x14ac:dyDescent="0.3">
      <c r="R90" s="61"/>
    </row>
    <row r="91" spans="18:18" ht="15" customHeight="1" x14ac:dyDescent="0.3">
      <c r="R91" s="61"/>
    </row>
    <row r="92" spans="18:18" ht="15" customHeight="1" x14ac:dyDescent="0.3">
      <c r="R92" s="61"/>
    </row>
    <row r="93" spans="18:18" ht="15" customHeight="1" x14ac:dyDescent="0.3">
      <c r="R93" s="61"/>
    </row>
    <row r="94" spans="18:18" ht="15" customHeight="1" x14ac:dyDescent="0.3">
      <c r="R94" s="61"/>
    </row>
    <row r="95" spans="18:18" ht="15" customHeight="1" x14ac:dyDescent="0.3">
      <c r="R95" s="61"/>
    </row>
    <row r="96" spans="18:18" ht="15" customHeight="1" x14ac:dyDescent="0.3">
      <c r="R96" s="61"/>
    </row>
    <row r="97" spans="18:18" ht="15" customHeight="1" x14ac:dyDescent="0.3">
      <c r="R97" s="61"/>
    </row>
    <row r="98" spans="18:18" ht="15" customHeight="1" x14ac:dyDescent="0.3">
      <c r="R98" s="61"/>
    </row>
    <row r="99" spans="18:18" ht="15" customHeight="1" x14ac:dyDescent="0.3">
      <c r="R99" s="61"/>
    </row>
  </sheetData>
  <mergeCells count="4">
    <mergeCell ref="B1:F1"/>
    <mergeCell ref="I1:M1"/>
    <mergeCell ref="T1:X1"/>
    <mergeCell ref="AA1:AE1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6360b1be-1472-47f6-a243-32c73c7a856b">
      <Terms xmlns="http://schemas.microsoft.com/office/infopath/2007/PartnerControls"/>
    </lcf76f155ced4ddcb4097134ff3c332f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8FFCB9A0D31BE40A44EAC84FB9381BE" ma:contentTypeVersion="13" ma:contentTypeDescription="Create a new document." ma:contentTypeScope="" ma:versionID="9daa2b30dc5961a94085482aa606af2d">
  <xsd:schema xmlns:xsd="http://www.w3.org/2001/XMLSchema" xmlns:xs="http://www.w3.org/2001/XMLSchema" xmlns:p="http://schemas.microsoft.com/office/2006/metadata/properties" xmlns:ns2="6360b1be-1472-47f6-a243-32c73c7a856b" xmlns:ns3="6564aa30-71c4-494b-a777-08451b51a13d" targetNamespace="http://schemas.microsoft.com/office/2006/metadata/properties" ma:root="true" ma:fieldsID="bab700ada8e5ed0601c792ab8ed0adf3" ns2:_="" ns3:_="">
    <xsd:import namespace="6360b1be-1472-47f6-a243-32c73c7a856b"/>
    <xsd:import namespace="6564aa30-71c4-494b-a777-08451b51a13d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60b1be-1472-47f6-a243-32c73c7a856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c7e78e95-674a-4d3e-b569-dba20470d518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564aa30-71c4-494b-a777-08451b51a13d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2B1096A4-0D56-410F-82F8-A3846096855F}">
  <ds:schemaRefs>
    <ds:schemaRef ds:uri="http://purl.org/dc/elements/1.1/"/>
    <ds:schemaRef ds:uri="http://schemas.microsoft.com/office/2006/metadata/properties"/>
    <ds:schemaRef ds:uri="http://purl.org/dc/terms/"/>
    <ds:schemaRef ds:uri="6360b1be-1472-47f6-a243-32c73c7a856b"/>
    <ds:schemaRef ds:uri="http://www.w3.org/XML/1998/namespace"/>
    <ds:schemaRef ds:uri="http://schemas.microsoft.com/office/infopath/2007/PartnerControls"/>
    <ds:schemaRef ds:uri="http://schemas.microsoft.com/office/2006/documentManagement/types"/>
    <ds:schemaRef ds:uri="http://schemas.openxmlformats.org/package/2006/metadata/core-properties"/>
    <ds:schemaRef ds:uri="6564aa30-71c4-494b-a777-08451b51a13d"/>
    <ds:schemaRef ds:uri="http://purl.org/dc/dcmitype/"/>
  </ds:schemaRefs>
</ds:datastoreItem>
</file>

<file path=customXml/itemProps2.xml><?xml version="1.0" encoding="utf-8"?>
<ds:datastoreItem xmlns:ds="http://schemas.openxmlformats.org/officeDocument/2006/customXml" ds:itemID="{E11E9BAE-2F11-44E6-843E-9377D6FC3756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41EC45E8-B1FB-4D63-8E9C-762304DE4CC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60b1be-1472-47f6-a243-32c73c7a856b"/>
    <ds:schemaRef ds:uri="6564aa30-71c4-494b-a777-08451b51a13d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Propellers</vt:lpstr>
      <vt:lpstr>EMRAX 228 LV</vt:lpstr>
      <vt:lpstr>Resume LV</vt:lpstr>
      <vt:lpstr>EMRAX 228 MV</vt:lpstr>
      <vt:lpstr>Resume MV</vt:lpstr>
      <vt:lpstr>Prop EMRAX 228</vt:lpstr>
      <vt:lpstr>Planilha1</vt:lpstr>
      <vt:lpstr>Prop EMRAX 268</vt:lpstr>
      <vt:lpstr>Test - Geometry</vt:lpstr>
      <vt:lpstr>Tests</vt:lpstr>
      <vt:lpstr>Helicopter Thrust Ratios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Luca Morla de Almeida</cp:lastModifiedBy>
  <cp:revision/>
  <dcterms:created xsi:type="dcterms:W3CDTF">2024-04-23T18:17:04Z</dcterms:created>
  <dcterms:modified xsi:type="dcterms:W3CDTF">2025-02-10T12:57:16Z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0x010100D8FFCB9A0D31BE40A44EAC84FB9381BE</vt:lpwstr>
  </property>
  <property fmtid="{D5CDD505-2E9C-101B-9397-08002B2CF9AE}" pid="3" name="MediaServiceImageTags">
    <vt:lpwstr/>
  </property>
</Properties>
</file>